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himada\Desktop\仮\物販\"/>
    </mc:Choice>
  </mc:AlternateContent>
  <xr:revisionPtr revIDLastSave="0" documentId="13_ncr:1_{B656D308-193B-4924-A90B-7B51DB547654}" xr6:coauthVersionLast="47" xr6:coauthVersionMax="47" xr10:uidLastSave="{00000000-0000-0000-0000-000000000000}"/>
  <bookViews>
    <workbookView xWindow="-110" yWindow="-110" windowWidth="19420" windowHeight="11620" xr2:uid="{CBBCCEED-FC2B-4CF0-B958-45070BD64D50}"/>
  </bookViews>
  <sheets>
    <sheet name="注文書 " sheetId="15" r:id="rId1"/>
    <sheet name="注文書 (記載例）" sheetId="13" r:id="rId2"/>
    <sheet name="⇒マスタ" sheetId="14" r:id="rId3"/>
    <sheet name="価格表" sheetId="9" r:id="rId4"/>
    <sheet name="サイズ・品名 リスト" sheetId="12" r:id="rId5"/>
  </sheets>
  <definedNames>
    <definedName name="J400サイズ">'サイズ・品名 リスト'!$D$5:$D$15</definedName>
    <definedName name="J400品名" localSheetId="0">テーブル6[J400品名]</definedName>
    <definedName name="J400品名" localSheetId="1">テーブル6[J400品名]</definedName>
    <definedName name="J400品名">テーブル6[J400品名]</definedName>
    <definedName name="J900サイズ" localSheetId="0">テーブル4[J900サイズ]</definedName>
    <definedName name="J900サイズ" localSheetId="1">テーブル4[J900サイズ]</definedName>
    <definedName name="J900サイズ">テーブル4[J900サイズ]</definedName>
    <definedName name="J900品名" localSheetId="0">テーブル7[J900品名]</definedName>
    <definedName name="J900品名" localSheetId="1">テーブル7[J900品名]</definedName>
    <definedName name="J900品名">テーブル7[J900品名]</definedName>
    <definedName name="K550サイズ" localSheetId="0">テーブル5[K550サイズ]</definedName>
    <definedName name="K550サイズ" localSheetId="1">テーブル5[K550サイズ]</definedName>
    <definedName name="K550サイズ">テーブル5[K550サイズ]</definedName>
    <definedName name="K550品名" localSheetId="0">テーブル8[K550品名]</definedName>
    <definedName name="K550品名" localSheetId="1">テーブル8[K550品名]</definedName>
    <definedName name="K550品名">テーブル8[K550品名]</definedName>
    <definedName name="_xlnm.Print_Area" localSheetId="0">'注文書 '!$A$1:$U$38</definedName>
    <definedName name="_xlnm.Print_Area" localSheetId="1">'注文書 (記載例）'!$A$1:$AD$38</definedName>
    <definedName name="テスト">'サイズ・品名 リスト'!$O$9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5" l="1"/>
  <c r="T27" i="15" s="1"/>
  <c r="N27" i="15"/>
  <c r="O27" i="15" s="1"/>
  <c r="K27" i="15"/>
  <c r="L27" i="15" s="1"/>
  <c r="G27" i="15"/>
  <c r="E27" i="15"/>
  <c r="T26" i="15"/>
  <c r="Q26" i="15"/>
  <c r="O26" i="15"/>
  <c r="N26" i="15"/>
  <c r="G26" i="15"/>
  <c r="K26" i="15" s="1"/>
  <c r="L26" i="15" s="1"/>
  <c r="E26" i="15"/>
  <c r="Q25" i="15"/>
  <c r="T25" i="15" s="1"/>
  <c r="N25" i="15"/>
  <c r="O25" i="15" s="1"/>
  <c r="K25" i="15"/>
  <c r="L25" i="15" s="1"/>
  <c r="G25" i="15"/>
  <c r="E25" i="15"/>
  <c r="T24" i="15"/>
  <c r="Q24" i="15"/>
  <c r="O24" i="15"/>
  <c r="N24" i="15"/>
  <c r="G24" i="15"/>
  <c r="K24" i="15" s="1"/>
  <c r="L24" i="15" s="1"/>
  <c r="E24" i="15"/>
  <c r="Q23" i="15"/>
  <c r="T23" i="15" s="1"/>
  <c r="N23" i="15"/>
  <c r="O23" i="15" s="1"/>
  <c r="K23" i="15"/>
  <c r="L23" i="15" s="1"/>
  <c r="G23" i="15"/>
  <c r="E23" i="15"/>
  <c r="T22" i="15"/>
  <c r="Q22" i="15"/>
  <c r="O22" i="15"/>
  <c r="N22" i="15"/>
  <c r="G22" i="15"/>
  <c r="K22" i="15" s="1"/>
  <c r="L22" i="15" s="1"/>
  <c r="E22" i="15"/>
  <c r="Q21" i="15"/>
  <c r="T21" i="15" s="1"/>
  <c r="N21" i="15"/>
  <c r="O21" i="15" s="1"/>
  <c r="K21" i="15"/>
  <c r="L21" i="15" s="1"/>
  <c r="G21" i="15"/>
  <c r="E21" i="15"/>
  <c r="T20" i="15"/>
  <c r="Q20" i="15"/>
  <c r="O20" i="15"/>
  <c r="N20" i="15"/>
  <c r="G20" i="15"/>
  <c r="K20" i="15" s="1"/>
  <c r="L20" i="15" s="1"/>
  <c r="E20" i="15"/>
  <c r="Q19" i="15"/>
  <c r="T19" i="15" s="1"/>
  <c r="N19" i="15"/>
  <c r="O19" i="15" s="1"/>
  <c r="K19" i="15"/>
  <c r="L19" i="15" s="1"/>
  <c r="G19" i="15"/>
  <c r="E19" i="15"/>
  <c r="T18" i="15"/>
  <c r="Q18" i="15"/>
  <c r="O18" i="15"/>
  <c r="N18" i="15"/>
  <c r="G18" i="15"/>
  <c r="K18" i="15" s="1"/>
  <c r="L18" i="15" s="1"/>
  <c r="E18" i="15"/>
  <c r="Q17" i="15"/>
  <c r="T17" i="15" s="1"/>
  <c r="N17" i="15"/>
  <c r="O17" i="15" s="1"/>
  <c r="K17" i="15"/>
  <c r="L17" i="15" s="1"/>
  <c r="G17" i="15"/>
  <c r="E17" i="15"/>
  <c r="T16" i="15"/>
  <c r="Q16" i="15"/>
  <c r="O16" i="15"/>
  <c r="N16" i="15"/>
  <c r="G16" i="15"/>
  <c r="K16" i="15" s="1"/>
  <c r="L16" i="15" s="1"/>
  <c r="E16" i="15"/>
  <c r="Q15" i="15"/>
  <c r="T15" i="15" s="1"/>
  <c r="N15" i="15"/>
  <c r="O15" i="15" s="1"/>
  <c r="K15" i="15"/>
  <c r="L15" i="15" s="1"/>
  <c r="G15" i="15"/>
  <c r="E15" i="15"/>
  <c r="T14" i="15"/>
  <c r="Q14" i="15"/>
  <c r="O14" i="15"/>
  <c r="N14" i="15"/>
  <c r="G14" i="15"/>
  <c r="K14" i="15" s="1"/>
  <c r="L14" i="15" s="1"/>
  <c r="E14" i="15"/>
  <c r="Q13" i="15"/>
  <c r="T13" i="15" s="1"/>
  <c r="N13" i="15"/>
  <c r="O13" i="15" s="1"/>
  <c r="K13" i="15"/>
  <c r="L13" i="15" s="1"/>
  <c r="G13" i="15"/>
  <c r="E13" i="15"/>
  <c r="T12" i="15"/>
  <c r="Q12" i="15"/>
  <c r="O12" i="15"/>
  <c r="N12" i="15"/>
  <c r="G12" i="15"/>
  <c r="K12" i="15" s="1"/>
  <c r="L12" i="15" s="1"/>
  <c r="E12" i="15"/>
  <c r="Q11" i="15"/>
  <c r="T11" i="15" s="1"/>
  <c r="N11" i="15"/>
  <c r="O11" i="15" s="1"/>
  <c r="K11" i="15"/>
  <c r="L11" i="15" s="1"/>
  <c r="G11" i="15"/>
  <c r="E11" i="15"/>
  <c r="T10" i="15"/>
  <c r="Q10" i="15"/>
  <c r="O10" i="15"/>
  <c r="N10" i="15"/>
  <c r="G10" i="15"/>
  <c r="K10" i="15" s="1"/>
  <c r="L10" i="15" s="1"/>
  <c r="E10" i="15"/>
  <c r="Q9" i="15"/>
  <c r="T9" i="15" s="1"/>
  <c r="N9" i="15"/>
  <c r="O9" i="15" s="1"/>
  <c r="G9" i="15"/>
  <c r="K9" i="15" s="1"/>
  <c r="L9" i="15" s="1"/>
  <c r="E9" i="15"/>
  <c r="Q8" i="15"/>
  <c r="T8" i="15" s="1"/>
  <c r="O8" i="15"/>
  <c r="N8" i="15"/>
  <c r="G8" i="15"/>
  <c r="K8" i="15" s="1"/>
  <c r="L8" i="15" s="1"/>
  <c r="E8" i="15"/>
  <c r="Q7" i="15"/>
  <c r="T7" i="15" s="1"/>
  <c r="N7" i="15"/>
  <c r="O7" i="15" s="1"/>
  <c r="G7" i="15"/>
  <c r="K7" i="15" s="1"/>
  <c r="L7" i="15" s="1"/>
  <c r="E7" i="15"/>
  <c r="Q27" i="13"/>
  <c r="T27" i="13" s="1"/>
  <c r="N27" i="13"/>
  <c r="O27" i="13" s="1"/>
  <c r="G27" i="13"/>
  <c r="K27" i="13" s="1"/>
  <c r="L27" i="13" s="1"/>
  <c r="E27" i="13"/>
  <c r="G26" i="13"/>
  <c r="K26" i="13" s="1"/>
  <c r="L26" i="13" s="1"/>
  <c r="G25" i="13"/>
  <c r="K25" i="13" s="1"/>
  <c r="L25" i="13" s="1"/>
  <c r="G24" i="13"/>
  <c r="K24" i="13" s="1"/>
  <c r="L24" i="13" s="1"/>
  <c r="G23" i="13"/>
  <c r="K23" i="13" s="1"/>
  <c r="L23" i="13" s="1"/>
  <c r="G22" i="13"/>
  <c r="K22" i="13" s="1"/>
  <c r="L22" i="13" s="1"/>
  <c r="G21" i="13"/>
  <c r="G20" i="13"/>
  <c r="K20" i="13" s="1"/>
  <c r="L20" i="13" s="1"/>
  <c r="G19" i="13"/>
  <c r="K19" i="13" s="1"/>
  <c r="L19" i="13" s="1"/>
  <c r="G18" i="13"/>
  <c r="K18" i="13" s="1"/>
  <c r="L18" i="13" s="1"/>
  <c r="G17" i="13"/>
  <c r="K17" i="13" s="1"/>
  <c r="L17" i="13" s="1"/>
  <c r="G16" i="13"/>
  <c r="K16" i="13" s="1"/>
  <c r="L16" i="13" s="1"/>
  <c r="G15" i="13"/>
  <c r="K15" i="13" s="1"/>
  <c r="L15" i="13" s="1"/>
  <c r="G14" i="13"/>
  <c r="K14" i="13" s="1"/>
  <c r="L14" i="13" s="1"/>
  <c r="G13" i="13"/>
  <c r="G12" i="13"/>
  <c r="K12" i="13" s="1"/>
  <c r="L12" i="13" s="1"/>
  <c r="G11" i="13"/>
  <c r="K11" i="13" s="1"/>
  <c r="L11" i="13" s="1"/>
  <c r="G10" i="13"/>
  <c r="K10" i="13" s="1"/>
  <c r="L10" i="13" s="1"/>
  <c r="Q26" i="13"/>
  <c r="T26" i="13" s="1"/>
  <c r="Q25" i="13"/>
  <c r="T25" i="13" s="1"/>
  <c r="Q24" i="13"/>
  <c r="T24" i="13" s="1"/>
  <c r="Q23" i="13"/>
  <c r="T23" i="13" s="1"/>
  <c r="Q22" i="13"/>
  <c r="T22" i="13" s="1"/>
  <c r="Q21" i="13"/>
  <c r="T21" i="13" s="1"/>
  <c r="Q20" i="13"/>
  <c r="T20" i="13" s="1"/>
  <c r="Q19" i="13"/>
  <c r="T19" i="13" s="1"/>
  <c r="Q18" i="13"/>
  <c r="T18" i="13" s="1"/>
  <c r="Q17" i="13"/>
  <c r="T17" i="13" s="1"/>
  <c r="Q16" i="13"/>
  <c r="T16" i="13" s="1"/>
  <c r="Q15" i="13"/>
  <c r="T15" i="13" s="1"/>
  <c r="Q14" i="13"/>
  <c r="T14" i="13" s="1"/>
  <c r="Q13" i="13"/>
  <c r="T13" i="13" s="1"/>
  <c r="Q12" i="13"/>
  <c r="T12" i="13" s="1"/>
  <c r="Q11" i="13"/>
  <c r="T11" i="13" s="1"/>
  <c r="Q10" i="13"/>
  <c r="T10" i="13" s="1"/>
  <c r="N26" i="13"/>
  <c r="O26" i="13" s="1"/>
  <c r="N25" i="13"/>
  <c r="O25" i="13" s="1"/>
  <c r="N24" i="13"/>
  <c r="O24" i="13" s="1"/>
  <c r="N23" i="13"/>
  <c r="O23" i="13" s="1"/>
  <c r="N22" i="13"/>
  <c r="O22" i="13" s="1"/>
  <c r="N21" i="13"/>
  <c r="O21" i="13" s="1"/>
  <c r="N20" i="13"/>
  <c r="O20" i="13" s="1"/>
  <c r="N19" i="13"/>
  <c r="O19" i="13" s="1"/>
  <c r="N18" i="13"/>
  <c r="O18" i="13" s="1"/>
  <c r="N17" i="13"/>
  <c r="O17" i="13" s="1"/>
  <c r="N16" i="13"/>
  <c r="O16" i="13" s="1"/>
  <c r="N15" i="13"/>
  <c r="O15" i="13" s="1"/>
  <c r="N14" i="13"/>
  <c r="O14" i="13" s="1"/>
  <c r="N13" i="13"/>
  <c r="O13" i="13" s="1"/>
  <c r="N12" i="13"/>
  <c r="O12" i="13" s="1"/>
  <c r="N11" i="13"/>
  <c r="O11" i="13" s="1"/>
  <c r="N10" i="13"/>
  <c r="O10" i="13" s="1"/>
  <c r="K21" i="13"/>
  <c r="L21" i="13" s="1"/>
  <c r="K13" i="13"/>
  <c r="L13" i="13" s="1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N9" i="13"/>
  <c r="O9" i="13" s="1"/>
  <c r="N8" i="13"/>
  <c r="O8" i="13" s="1"/>
  <c r="N7" i="13"/>
  <c r="O7" i="13" s="1"/>
  <c r="Q9" i="13"/>
  <c r="T9" i="13" s="1"/>
  <c r="Q8" i="13"/>
  <c r="T8" i="13" s="1"/>
  <c r="Q7" i="13"/>
  <c r="T7" i="13" s="1"/>
  <c r="G9" i="13"/>
  <c r="K9" i="13" s="1"/>
  <c r="L9" i="13" s="1"/>
  <c r="G8" i="13"/>
  <c r="K8" i="13" s="1"/>
  <c r="L8" i="13" s="1"/>
  <c r="G7" i="13"/>
  <c r="K7" i="13" s="1"/>
  <c r="L7" i="13" s="1"/>
  <c r="E9" i="13"/>
  <c r="E8" i="13"/>
  <c r="E7" i="13"/>
  <c r="U25" i="15" l="1"/>
  <c r="U17" i="15"/>
  <c r="U17" i="13"/>
  <c r="U13" i="13"/>
  <c r="U9" i="15"/>
  <c r="U14" i="15"/>
  <c r="U12" i="15"/>
  <c r="U23" i="15"/>
  <c r="U10" i="15"/>
  <c r="U13" i="15"/>
  <c r="U18" i="15"/>
  <c r="U21" i="15"/>
  <c r="U26" i="15"/>
  <c r="U22" i="15"/>
  <c r="U7" i="15"/>
  <c r="U15" i="15"/>
  <c r="U20" i="15"/>
  <c r="U8" i="15"/>
  <c r="U11" i="15"/>
  <c r="U16" i="15"/>
  <c r="U19" i="15"/>
  <c r="U24" i="15"/>
  <c r="U27" i="15"/>
  <c r="U27" i="13"/>
  <c r="U11" i="13"/>
  <c r="U15" i="13"/>
  <c r="U19" i="13"/>
  <c r="U7" i="13"/>
  <c r="U12" i="13"/>
  <c r="U16" i="13"/>
  <c r="U20" i="13"/>
  <c r="U24" i="13"/>
  <c r="U8" i="13"/>
  <c r="U21" i="13"/>
  <c r="U25" i="13"/>
  <c r="U10" i="13"/>
  <c r="U14" i="13"/>
  <c r="U18" i="13"/>
  <c r="U22" i="13"/>
  <c r="U26" i="13"/>
  <c r="U9" i="13"/>
  <c r="U23" i="13"/>
  <c r="U28" i="15" l="1"/>
  <c r="U28" i="13"/>
  <c r="U29" i="13" s="1"/>
  <c r="D31" i="13" s="1"/>
  <c r="U29" i="15" l="1"/>
  <c r="D31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嶋田典弘</author>
  </authors>
  <commentList>
    <comment ref="B4" authorId="0" shapeId="0" xr:uid="{B01C6945-CC3E-42BC-B2F9-025A1E9F717D}">
      <text>
        <r>
          <rPr>
            <b/>
            <sz val="9"/>
            <color indexed="81"/>
            <rFont val="MS P ゴシック"/>
            <family val="3"/>
            <charset val="128"/>
          </rPr>
          <t>J400,J900、K550から選択してください。</t>
        </r>
      </text>
    </comment>
    <comment ref="C4" authorId="0" shapeId="0" xr:uid="{D05FE167-6AB3-4CBF-A3A6-9B947E1DF1C8}">
      <text>
        <r>
          <rPr>
            <b/>
            <sz val="9"/>
            <color indexed="81"/>
            <rFont val="MS P ゴシック"/>
            <family val="3"/>
            <charset val="128"/>
          </rPr>
          <t>道着種類を変更した場合は、サイズを再度選択し直してください。</t>
        </r>
      </text>
    </comment>
    <comment ref="D4" authorId="0" shapeId="0" xr:uid="{4CAD0DF7-5FFB-40F5-ACE2-34BB868C9798}">
      <text>
        <r>
          <rPr>
            <b/>
            <sz val="9"/>
            <color indexed="81"/>
            <rFont val="MS P ゴシック"/>
            <family val="3"/>
            <charset val="128"/>
          </rPr>
          <t>道着種類を変更した場合は、品名を再度選択し直してください。</t>
        </r>
      </text>
    </comment>
  </commentList>
</comments>
</file>

<file path=xl/sharedStrings.xml><?xml version="1.0" encoding="utf-8"?>
<sst xmlns="http://schemas.openxmlformats.org/spreadsheetml/2006/main" count="371" uniqueCount="109">
  <si>
    <t>品名</t>
    <rPh sb="0" eb="2">
      <t>ヒンメイ</t>
    </rPh>
    <phoneticPr fontId="1"/>
  </si>
  <si>
    <t>上</t>
  </si>
  <si>
    <t>下</t>
  </si>
  <si>
    <t>上下セット</t>
  </si>
  <si>
    <t>5.5号</t>
    <rPh sb="3" eb="4">
      <t>ゴウ</t>
    </rPh>
    <phoneticPr fontId="1"/>
  </si>
  <si>
    <t>道衣注文書</t>
  </si>
  <si>
    <t>注文団体名</t>
  </si>
  <si>
    <t>刺繍名</t>
  </si>
  <si>
    <t>帯</t>
  </si>
  <si>
    <t xml:space="preserve">上  </t>
  </si>
  <si>
    <t>縦</t>
  </si>
  <si>
    <t>横</t>
  </si>
  <si>
    <t>〇</t>
    <phoneticPr fontId="9"/>
  </si>
  <si>
    <t>合計金額</t>
  </si>
  <si>
    <t>送り先住所　</t>
  </si>
  <si>
    <t>代表者氏名</t>
  </si>
  <si>
    <t>連絡先番号</t>
  </si>
  <si>
    <t>ﾒｰﾙｱﾄﾞﾚｽ</t>
  </si>
  <si>
    <t>道着
種類</t>
    <rPh sb="0" eb="2">
      <t>ドウギ</t>
    </rPh>
    <rPh sb="3" eb="5">
      <t>シュルイ</t>
    </rPh>
    <phoneticPr fontId="1"/>
  </si>
  <si>
    <t>J400</t>
    <phoneticPr fontId="1"/>
  </si>
  <si>
    <t>文字数</t>
    <rPh sb="0" eb="3">
      <t>モジスウ</t>
    </rPh>
    <phoneticPr fontId="1"/>
  </si>
  <si>
    <t>個人名（@390円）</t>
    <rPh sb="8" eb="9">
      <t>エン</t>
    </rPh>
    <phoneticPr fontId="1"/>
  </si>
  <si>
    <t>文字数合計</t>
    <rPh sb="0" eb="3">
      <t>モジスウ</t>
    </rPh>
    <rPh sb="3" eb="5">
      <t>ゴウケイ</t>
    </rPh>
    <phoneticPr fontId="1"/>
  </si>
  <si>
    <t>入力不要</t>
    <rPh sb="0" eb="2">
      <t>ニュウリョク</t>
    </rPh>
    <rPh sb="2" eb="4">
      <t>フヨウ</t>
    </rPh>
    <phoneticPr fontId="1"/>
  </si>
  <si>
    <t>7号</t>
  </si>
  <si>
    <t>幼年用000</t>
    <phoneticPr fontId="1"/>
  </si>
  <si>
    <t>幼年用00</t>
    <phoneticPr fontId="1"/>
  </si>
  <si>
    <t>0号</t>
    <rPh sb="1" eb="2">
      <t>ゴウ</t>
    </rPh>
    <phoneticPr fontId="1"/>
  </si>
  <si>
    <t>1号</t>
    <phoneticPr fontId="1"/>
  </si>
  <si>
    <t>２号</t>
    <phoneticPr fontId="1"/>
  </si>
  <si>
    <t>2.5号</t>
    <phoneticPr fontId="1"/>
  </si>
  <si>
    <t>3号</t>
    <phoneticPr fontId="1"/>
  </si>
  <si>
    <t>4号</t>
    <phoneticPr fontId="1"/>
  </si>
  <si>
    <t>5号</t>
    <phoneticPr fontId="1"/>
  </si>
  <si>
    <t>6号</t>
    <phoneticPr fontId="1"/>
  </si>
  <si>
    <t>J900</t>
    <phoneticPr fontId="1"/>
  </si>
  <si>
    <t>K550</t>
    <phoneticPr fontId="1"/>
  </si>
  <si>
    <t>3.5号</t>
    <rPh sb="3" eb="4">
      <t>ゴウ</t>
    </rPh>
    <phoneticPr fontId="1"/>
  </si>
  <si>
    <t>4号</t>
    <rPh sb="1" eb="2">
      <t>ゴウ</t>
    </rPh>
    <phoneticPr fontId="1"/>
  </si>
  <si>
    <t>4.5号</t>
    <rPh sb="3" eb="4">
      <t>ゴウ</t>
    </rPh>
    <phoneticPr fontId="1"/>
  </si>
  <si>
    <t>5号</t>
    <rPh sb="1" eb="2">
      <t>ゴウ</t>
    </rPh>
    <phoneticPr fontId="1"/>
  </si>
  <si>
    <t>6号</t>
    <rPh sb="1" eb="2">
      <t>ゴウ</t>
    </rPh>
    <phoneticPr fontId="1"/>
  </si>
  <si>
    <t>1号</t>
    <rPh sb="1" eb="2">
      <t>ゴウ</t>
    </rPh>
    <phoneticPr fontId="1"/>
  </si>
  <si>
    <t>1.5号</t>
    <rPh sb="3" eb="4">
      <t>ゴウ</t>
    </rPh>
    <phoneticPr fontId="1"/>
  </si>
  <si>
    <t>J400</t>
    <phoneticPr fontId="1"/>
  </si>
  <si>
    <t>J900</t>
  </si>
  <si>
    <t>J900</t>
    <phoneticPr fontId="1"/>
  </si>
  <si>
    <t>K550</t>
    <phoneticPr fontId="1"/>
  </si>
  <si>
    <t>送料(11,000円以上は無料）</t>
    <rPh sb="9" eb="10">
      <t>エン</t>
    </rPh>
    <rPh sb="10" eb="12">
      <t>イジョウ</t>
    </rPh>
    <rPh sb="13" eb="15">
      <t>ムリョウ</t>
    </rPh>
    <phoneticPr fontId="1"/>
  </si>
  <si>
    <t>サイズ</t>
    <phoneticPr fontId="1"/>
  </si>
  <si>
    <t>上下帯セット</t>
    <phoneticPr fontId="1"/>
  </si>
  <si>
    <t>J400サイズ</t>
    <phoneticPr fontId="1"/>
  </si>
  <si>
    <t>J900サイズ</t>
    <phoneticPr fontId="1"/>
  </si>
  <si>
    <t>K550サイズ</t>
    <phoneticPr fontId="1"/>
  </si>
  <si>
    <t>J400品名</t>
    <rPh sb="4" eb="6">
      <t>ヒンメイ</t>
    </rPh>
    <phoneticPr fontId="1"/>
  </si>
  <si>
    <t>J900品名</t>
    <rPh sb="4" eb="6">
      <t>ヒンメイ</t>
    </rPh>
    <phoneticPr fontId="1"/>
  </si>
  <si>
    <t>K550品名</t>
    <rPh sb="4" eb="6">
      <t>ヒンメイ</t>
    </rPh>
    <phoneticPr fontId="1"/>
  </si>
  <si>
    <t>3号</t>
  </si>
  <si>
    <t>〇</t>
    <phoneticPr fontId="1"/>
  </si>
  <si>
    <t>J400</t>
  </si>
  <si>
    <t>上下帯セット</t>
    <phoneticPr fontId="1"/>
  </si>
  <si>
    <t>幼年用00</t>
  </si>
  <si>
    <t>1号</t>
  </si>
  <si>
    <t>上下帯セット</t>
  </si>
  <si>
    <t>幼年用000</t>
  </si>
  <si>
    <t>２号</t>
  </si>
  <si>
    <t>2.5号</t>
  </si>
  <si>
    <t>4号</t>
  </si>
  <si>
    <t>5号</t>
  </si>
  <si>
    <t>6号</t>
  </si>
  <si>
    <t>K550</t>
  </si>
  <si>
    <t>土岐</t>
    <rPh sb="0" eb="2">
      <t>トキ</t>
    </rPh>
    <phoneticPr fontId="9"/>
  </si>
  <si>
    <t>瑞浪</t>
    <rPh sb="0" eb="2">
      <t>ミズナミ</t>
    </rPh>
    <phoneticPr fontId="9"/>
  </si>
  <si>
    <t>関東</t>
    <rPh sb="0" eb="2">
      <t>カントウ</t>
    </rPh>
    <phoneticPr fontId="1"/>
  </si>
  <si>
    <t>護身スポーツ</t>
    <rPh sb="0" eb="2">
      <t>ゴシン</t>
    </rPh>
    <phoneticPr fontId="1"/>
  </si>
  <si>
    <t>団体名（上衣胸 @2,300円）</t>
    <rPh sb="4" eb="5">
      <t>ジョウ</t>
    </rPh>
    <rPh sb="5" eb="6">
      <t>イ</t>
    </rPh>
    <rPh sb="6" eb="7">
      <t>ムネ</t>
    </rPh>
    <rPh sb="14" eb="15">
      <t>エン</t>
    </rPh>
    <phoneticPr fontId="1"/>
  </si>
  <si>
    <t>関東高校</t>
    <rPh sb="0" eb="2">
      <t>カントウ</t>
    </rPh>
    <rPh sb="2" eb="4">
      <t>コウコウ</t>
    </rPh>
    <phoneticPr fontId="1"/>
  </si>
  <si>
    <t>文字数</t>
    <rPh sb="0" eb="3">
      <t>モジスウ</t>
    </rPh>
    <phoneticPr fontId="1"/>
  </si>
  <si>
    <t>団体名（帯 @390円）</t>
    <rPh sb="4" eb="5">
      <t>オビ</t>
    </rPh>
    <phoneticPr fontId="1"/>
  </si>
  <si>
    <t>金額（①）</t>
    <rPh sb="0" eb="2">
      <t>キンガク</t>
    </rPh>
    <phoneticPr fontId="1"/>
  </si>
  <si>
    <t>小計（②）</t>
    <rPh sb="0" eb="2">
      <t>ショウケイ</t>
    </rPh>
    <phoneticPr fontId="1"/>
  </si>
  <si>
    <t>小計（③）</t>
    <rPh sb="0" eb="2">
      <t>ショウケイ</t>
    </rPh>
    <phoneticPr fontId="1"/>
  </si>
  <si>
    <t>小計（④）</t>
    <rPh sb="0" eb="2">
      <t>ショウケイ</t>
    </rPh>
    <phoneticPr fontId="1"/>
  </si>
  <si>
    <t>金額合計
（①～④）</t>
    <rPh sb="2" eb="4">
      <t>ゴウケイ</t>
    </rPh>
    <phoneticPr fontId="1"/>
  </si>
  <si>
    <t>記載例</t>
    <rPh sb="0" eb="3">
      <t>キサイレイ</t>
    </rPh>
    <phoneticPr fontId="1"/>
  </si>
  <si>
    <t>多治見太郎</t>
    <rPh sb="0" eb="3">
      <t>タジミ</t>
    </rPh>
    <rPh sb="3" eb="5">
      <t>タロウ</t>
    </rPh>
    <phoneticPr fontId="1"/>
  </si>
  <si>
    <t>100～110㎝</t>
  </si>
  <si>
    <t>110～125㎝</t>
  </si>
  <si>
    <t>125～140㎝</t>
  </si>
  <si>
    <t>140～150㎝</t>
  </si>
  <si>
    <t>150～160㎝</t>
  </si>
  <si>
    <t>155～165㎝</t>
  </si>
  <si>
    <t>160～170㎝</t>
  </si>
  <si>
    <t>170～180㎝</t>
  </si>
  <si>
    <t>180～190㎝</t>
  </si>
  <si>
    <t>190～200㎝</t>
  </si>
  <si>
    <t>190～200㎝</t>
    <phoneticPr fontId="1"/>
  </si>
  <si>
    <t>150～160㎝</t>
    <phoneticPr fontId="1"/>
  </si>
  <si>
    <t>165～175㎝</t>
  </si>
  <si>
    <t>175～185㎝</t>
  </si>
  <si>
    <t>180～190㎝</t>
    <phoneticPr fontId="1"/>
  </si>
  <si>
    <t>185～195cm</t>
    <phoneticPr fontId="1"/>
  </si>
  <si>
    <t>130～140㎝</t>
  </si>
  <si>
    <t>120～130㎝</t>
  </si>
  <si>
    <t>135～145㎝</t>
  </si>
  <si>
    <t>145～155㎝</t>
  </si>
  <si>
    <t>道衣価格表　2025年4月1日～</t>
    <rPh sb="0" eb="1">
      <t>ミチ</t>
    </rPh>
    <rPh sb="1" eb="2">
      <t>イ</t>
    </rPh>
    <rPh sb="2" eb="5">
      <t>カカクヒョウ</t>
    </rPh>
    <rPh sb="10" eb="11">
      <t>ネン</t>
    </rPh>
    <rPh sb="12" eb="13">
      <t>ガツ</t>
    </rPh>
    <rPh sb="14" eb="15">
      <t>ニチ</t>
    </rPh>
    <phoneticPr fontId="1"/>
  </si>
  <si>
    <t>サイズ目安</t>
    <rPh sb="3" eb="5">
      <t>メヤス</t>
    </rPh>
    <phoneticPr fontId="1"/>
  </si>
  <si>
    <t>※上衣には協会ワッペン(肩）と協会マーク（衿下）がつきます。下衣および帯には協会マークがつきます。</t>
    <rPh sb="1" eb="2">
      <t>ジョウ</t>
    </rPh>
    <rPh sb="2" eb="3">
      <t>イ</t>
    </rPh>
    <rPh sb="5" eb="7">
      <t>キョウカイ</t>
    </rPh>
    <rPh sb="12" eb="13">
      <t>カタ</t>
    </rPh>
    <rPh sb="15" eb="17">
      <t>キョウカイ</t>
    </rPh>
    <rPh sb="21" eb="23">
      <t>エリシタ</t>
    </rPh>
    <rPh sb="30" eb="31">
      <t>シタ</t>
    </rPh>
    <rPh sb="31" eb="32">
      <t>イ</t>
    </rPh>
    <rPh sb="35" eb="36">
      <t>オビ</t>
    </rPh>
    <rPh sb="38" eb="40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</si>
</sst>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name val="HG正楷書体-PRO"/>
      <family val="4"/>
      <charset val="128"/>
    </font>
    <font>
      <b/>
      <u/>
      <sz val="11"/>
      <name val="HG正楷書体-PRO"/>
      <family val="4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8"/>
      <name val="HG正楷書体-PRO"/>
      <family val="4"/>
      <charset val="128"/>
    </font>
    <font>
      <sz val="28"/>
      <name val="ＭＳ Ｐゴシック"/>
      <family val="3"/>
      <charset val="128"/>
    </font>
    <font>
      <b/>
      <sz val="14"/>
      <name val="HG正楷書体-PRO"/>
      <family val="4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HG正楷書体-PRO"/>
      <family val="4"/>
      <charset val="128"/>
    </font>
    <font>
      <b/>
      <sz val="20"/>
      <color rgb="FFFF0000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u/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5" xfId="0" applyFont="1" applyBorder="1" applyAlignment="1">
      <alignment vertical="center" wrapText="1"/>
    </xf>
    <xf numFmtId="3" fontId="15" fillId="2" borderId="42" xfId="0" applyNumberFormat="1" applyFont="1" applyFill="1" applyBorder="1" applyAlignment="1">
      <alignment horizontal="center" vertical="center" wrapText="1"/>
    </xf>
    <xf numFmtId="3" fontId="15" fillId="2" borderId="42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3" fontId="0" fillId="0" borderId="0" xfId="0" applyNumberFormat="1">
      <alignment vertical="center"/>
    </xf>
    <xf numFmtId="3" fontId="11" fillId="0" borderId="0" xfId="0" applyNumberFormat="1" applyFont="1">
      <alignment vertical="center"/>
    </xf>
    <xf numFmtId="3" fontId="0" fillId="2" borderId="0" xfId="0" applyNumberFormat="1" applyFill="1">
      <alignment vertical="center"/>
    </xf>
    <xf numFmtId="3" fontId="12" fillId="0" borderId="0" xfId="0" applyNumberFormat="1" applyFont="1">
      <alignment vertical="center"/>
    </xf>
    <xf numFmtId="3" fontId="12" fillId="0" borderId="8" xfId="0" applyNumberFormat="1" applyFont="1" applyBorder="1" applyAlignment="1"/>
    <xf numFmtId="3" fontId="0" fillId="0" borderId="4" xfId="0" applyNumberFormat="1" applyBorder="1">
      <alignment vertical="center"/>
    </xf>
    <xf numFmtId="3" fontId="5" fillId="0" borderId="11" xfId="0" applyNumberFormat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32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3" fontId="15" fillId="0" borderId="39" xfId="0" applyNumberFormat="1" applyFont="1" applyBorder="1" applyAlignment="1">
      <alignment horizontal="center" vertical="center" wrapText="1"/>
    </xf>
    <xf numFmtId="3" fontId="15" fillId="0" borderId="41" xfId="0" applyNumberFormat="1" applyFont="1" applyBorder="1" applyAlignment="1">
      <alignment horizontal="center" vertical="center" wrapText="1"/>
    </xf>
    <xf numFmtId="3" fontId="15" fillId="0" borderId="38" xfId="0" applyNumberFormat="1" applyFont="1" applyBorder="1" applyAlignment="1">
      <alignment horizontal="center" vertical="center"/>
    </xf>
    <xf numFmtId="3" fontId="15" fillId="0" borderId="42" xfId="0" applyNumberFormat="1" applyFont="1" applyBorder="1" applyAlignment="1">
      <alignment horizontal="center" vertical="center"/>
    </xf>
    <xf numFmtId="3" fontId="15" fillId="0" borderId="40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3" fontId="15" fillId="0" borderId="50" xfId="0" applyNumberFormat="1" applyFont="1" applyBorder="1" applyAlignment="1">
      <alignment horizontal="center" vertical="center"/>
    </xf>
    <xf numFmtId="3" fontId="15" fillId="0" borderId="48" xfId="0" applyNumberFormat="1" applyFont="1" applyBorder="1" applyAlignment="1">
      <alignment horizontal="center" vertical="center"/>
    </xf>
    <xf numFmtId="3" fontId="15" fillId="0" borderId="49" xfId="0" applyNumberFormat="1" applyFont="1" applyBorder="1" applyAlignment="1">
      <alignment horizontal="center" vertical="center"/>
    </xf>
    <xf numFmtId="3" fontId="15" fillId="0" borderId="46" xfId="0" applyNumberFormat="1" applyFont="1" applyBorder="1" applyAlignment="1">
      <alignment horizontal="center" vertical="center"/>
    </xf>
    <xf numFmtId="3" fontId="15" fillId="0" borderId="51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3" fontId="5" fillId="0" borderId="48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5" fillId="0" borderId="0" xfId="0" applyNumberFormat="1" applyFont="1">
      <alignment vertical="center"/>
    </xf>
    <xf numFmtId="3" fontId="5" fillId="0" borderId="2" xfId="0" applyNumberFormat="1" applyFont="1" applyBorder="1">
      <alignment vertical="center"/>
    </xf>
    <xf numFmtId="3" fontId="5" fillId="0" borderId="7" xfId="0" applyNumberFormat="1" applyFont="1" applyBorder="1">
      <alignment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3" fontId="6" fillId="0" borderId="0" xfId="0" applyNumberFormat="1" applyFont="1">
      <alignment vertical="center"/>
    </xf>
    <xf numFmtId="3" fontId="5" fillId="0" borderId="8" xfId="0" applyNumberFormat="1" applyFont="1" applyBorder="1">
      <alignment vertical="center"/>
    </xf>
    <xf numFmtId="3" fontId="5" fillId="0" borderId="4" xfId="0" applyNumberFormat="1" applyFont="1" applyBorder="1">
      <alignment vertical="center"/>
    </xf>
    <xf numFmtId="3" fontId="4" fillId="0" borderId="4" xfId="2" applyNumberFormat="1" applyBorder="1" applyAlignment="1" applyProtection="1">
      <alignment vertical="center"/>
    </xf>
    <xf numFmtId="0" fontId="1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5" fillId="0" borderId="3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3" fontId="15" fillId="2" borderId="50" xfId="0" applyNumberFormat="1" applyFont="1" applyFill="1" applyBorder="1" applyAlignment="1">
      <alignment horizontal="center" vertical="center"/>
    </xf>
    <xf numFmtId="3" fontId="15" fillId="2" borderId="45" xfId="0" applyNumberFormat="1" applyFont="1" applyFill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 wrapText="1"/>
    </xf>
    <xf numFmtId="3" fontId="15" fillId="0" borderId="38" xfId="0" applyNumberFormat="1" applyFont="1" applyBorder="1" applyAlignment="1">
      <alignment horizontal="center" vertical="center" wrapText="1"/>
    </xf>
    <xf numFmtId="3" fontId="16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3" fontId="15" fillId="0" borderId="56" xfId="0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3" fontId="15" fillId="2" borderId="59" xfId="0" applyNumberFormat="1" applyFont="1" applyFill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3" fontId="15" fillId="2" borderId="61" xfId="0" applyNumberFormat="1" applyFont="1" applyFill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3" fontId="5" fillId="0" borderId="64" xfId="0" applyNumberFormat="1" applyFont="1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3" fontId="15" fillId="2" borderId="66" xfId="0" applyNumberFormat="1" applyFont="1" applyFill="1" applyBorder="1" applyAlignment="1">
      <alignment horizontal="center" vertical="center" wrapText="1"/>
    </xf>
    <xf numFmtId="3" fontId="15" fillId="2" borderId="67" xfId="0" applyNumberFormat="1" applyFont="1" applyFill="1" applyBorder="1" applyAlignment="1">
      <alignment horizontal="center" vertical="center"/>
    </xf>
    <xf numFmtId="3" fontId="15" fillId="2" borderId="68" xfId="0" applyNumberFormat="1" applyFont="1" applyFill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15" fillId="2" borderId="69" xfId="0" applyNumberFormat="1" applyFont="1" applyFill="1" applyBorder="1" applyAlignment="1">
      <alignment horizontal="center" vertical="center"/>
    </xf>
    <xf numFmtId="3" fontId="15" fillId="2" borderId="70" xfId="0" applyNumberFormat="1" applyFont="1" applyFill="1" applyBorder="1" applyAlignment="1">
      <alignment horizontal="center" vertical="center"/>
    </xf>
    <xf numFmtId="3" fontId="15" fillId="2" borderId="71" xfId="0" applyNumberFormat="1" applyFont="1" applyFill="1" applyBorder="1" applyAlignment="1">
      <alignment horizontal="center" vertical="center"/>
    </xf>
    <xf numFmtId="3" fontId="15" fillId="2" borderId="43" xfId="0" applyNumberFormat="1" applyFont="1" applyFill="1" applyBorder="1" applyAlignment="1">
      <alignment horizontal="right" vertical="center"/>
    </xf>
    <xf numFmtId="3" fontId="15" fillId="2" borderId="52" xfId="0" applyNumberFormat="1" applyFont="1" applyFill="1" applyBorder="1" applyAlignment="1">
      <alignment horizontal="right" vertical="center"/>
    </xf>
    <xf numFmtId="3" fontId="15" fillId="2" borderId="65" xfId="0" applyNumberFormat="1" applyFont="1" applyFill="1" applyBorder="1" applyAlignment="1">
      <alignment horizontal="right" vertical="center"/>
    </xf>
    <xf numFmtId="3" fontId="15" fillId="2" borderId="12" xfId="0" applyNumberFormat="1" applyFont="1" applyFill="1" applyBorder="1" applyAlignment="1">
      <alignment horizontal="right" vertical="center"/>
    </xf>
    <xf numFmtId="3" fontId="15" fillId="2" borderId="3" xfId="0" applyNumberFormat="1" applyFont="1" applyFill="1" applyBorder="1" applyAlignment="1">
      <alignment horizontal="right" vertical="center"/>
    </xf>
    <xf numFmtId="3" fontId="15" fillId="2" borderId="5" xfId="0" applyNumberFormat="1" applyFont="1" applyFill="1" applyBorder="1" applyAlignment="1">
      <alignment horizontal="right" vertical="center"/>
    </xf>
    <xf numFmtId="3" fontId="17" fillId="0" borderId="0" xfId="0" applyNumberFormat="1" applyFont="1">
      <alignment vertical="center"/>
    </xf>
    <xf numFmtId="0" fontId="18" fillId="0" borderId="0" xfId="0" applyFont="1">
      <alignment vertical="center"/>
    </xf>
    <xf numFmtId="3" fontId="19" fillId="0" borderId="0" xfId="0" applyNumberFormat="1" applyFont="1">
      <alignment vertical="center"/>
    </xf>
    <xf numFmtId="3" fontId="18" fillId="0" borderId="0" xfId="0" applyNumberFormat="1" applyFont="1">
      <alignment vertical="center"/>
    </xf>
    <xf numFmtId="3" fontId="18" fillId="2" borderId="0" xfId="0" applyNumberFormat="1" applyFont="1" applyFill="1">
      <alignment vertical="center"/>
    </xf>
    <xf numFmtId="3" fontId="18" fillId="0" borderId="4" xfId="0" applyNumberFormat="1" applyFont="1" applyBorder="1">
      <alignment vertical="center"/>
    </xf>
    <xf numFmtId="3" fontId="18" fillId="0" borderId="11" xfId="0" applyNumberFormat="1" applyFont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 wrapText="1"/>
    </xf>
    <xf numFmtId="3" fontId="18" fillId="0" borderId="16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3" fontId="5" fillId="2" borderId="42" xfId="0" applyNumberFormat="1" applyFont="1" applyFill="1" applyBorder="1" applyAlignment="1">
      <alignment horizontal="center"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41" xfId="0" applyNumberFormat="1" applyFont="1" applyBorder="1" applyAlignment="1">
      <alignment horizontal="center" vertical="center" wrapText="1"/>
    </xf>
    <xf numFmtId="3" fontId="5" fillId="2" borderId="66" xfId="0" applyNumberFormat="1" applyFont="1" applyFill="1" applyBorder="1" applyAlignment="1">
      <alignment horizontal="center" vertical="center" wrapText="1"/>
    </xf>
    <xf numFmtId="3" fontId="5" fillId="0" borderId="38" xfId="0" applyNumberFormat="1" applyFont="1" applyBorder="1" applyAlignment="1">
      <alignment horizontal="center" vertical="center" wrapText="1"/>
    </xf>
    <xf numFmtId="3" fontId="5" fillId="0" borderId="38" xfId="0" applyNumberFormat="1" applyFont="1" applyBorder="1" applyAlignment="1">
      <alignment horizontal="center" vertical="center"/>
    </xf>
    <xf numFmtId="3" fontId="5" fillId="2" borderId="42" xfId="0" applyNumberFormat="1" applyFont="1" applyFill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42" xfId="0" applyNumberFormat="1" applyFont="1" applyBorder="1" applyAlignment="1">
      <alignment horizontal="center" vertical="center"/>
    </xf>
    <xf numFmtId="3" fontId="5" fillId="2" borderId="69" xfId="0" applyNumberFormat="1" applyFont="1" applyFill="1" applyBorder="1" applyAlignment="1">
      <alignment horizontal="center" vertical="center"/>
    </xf>
    <xf numFmtId="3" fontId="5" fillId="2" borderId="43" xfId="0" applyNumberFormat="1" applyFont="1" applyFill="1" applyBorder="1" applyAlignment="1">
      <alignment horizontal="right" vertical="center"/>
    </xf>
    <xf numFmtId="3" fontId="5" fillId="0" borderId="51" xfId="0" applyNumberFormat="1" applyFont="1" applyBorder="1" applyAlignment="1">
      <alignment horizontal="center" vertical="center"/>
    </xf>
    <xf numFmtId="3" fontId="5" fillId="2" borderId="45" xfId="0" applyNumberFormat="1" applyFont="1" applyFill="1" applyBorder="1" applyAlignment="1">
      <alignment horizontal="center" vertical="center"/>
    </xf>
    <xf numFmtId="3" fontId="5" fillId="2" borderId="50" xfId="0" applyNumberFormat="1" applyFont="1" applyFill="1" applyBorder="1" applyAlignment="1">
      <alignment horizontal="center" vertical="center"/>
    </xf>
    <xf numFmtId="3" fontId="5" fillId="2" borderId="67" xfId="0" applyNumberFormat="1" applyFont="1" applyFill="1" applyBorder="1" applyAlignment="1">
      <alignment horizontal="center" vertical="center"/>
    </xf>
    <xf numFmtId="3" fontId="5" fillId="2" borderId="70" xfId="0" applyNumberFormat="1" applyFont="1" applyFill="1" applyBorder="1" applyAlignment="1">
      <alignment horizontal="center" vertical="center"/>
    </xf>
    <xf numFmtId="3" fontId="5" fillId="2" borderId="52" xfId="0" applyNumberFormat="1" applyFont="1" applyFill="1" applyBorder="1" applyAlignment="1">
      <alignment horizontal="right" vertical="center"/>
    </xf>
    <xf numFmtId="3" fontId="5" fillId="0" borderId="56" xfId="0" applyNumberFormat="1" applyFont="1" applyBorder="1" applyAlignment="1">
      <alignment horizontal="center" vertical="center"/>
    </xf>
    <xf numFmtId="3" fontId="5" fillId="2" borderId="59" xfId="0" applyNumberFormat="1" applyFont="1" applyFill="1" applyBorder="1" applyAlignment="1">
      <alignment horizontal="center" vertical="center"/>
    </xf>
    <xf numFmtId="3" fontId="5" fillId="2" borderId="61" xfId="0" applyNumberFormat="1" applyFont="1" applyFill="1" applyBorder="1" applyAlignment="1">
      <alignment horizontal="center" vertical="center"/>
    </xf>
    <xf numFmtId="3" fontId="5" fillId="2" borderId="68" xfId="0" applyNumberFormat="1" applyFont="1" applyFill="1" applyBorder="1" applyAlignment="1">
      <alignment horizontal="center" vertical="center"/>
    </xf>
    <xf numFmtId="3" fontId="5" fillId="2" borderId="71" xfId="0" applyNumberFormat="1" applyFont="1" applyFill="1" applyBorder="1" applyAlignment="1">
      <alignment horizontal="center" vertical="center"/>
    </xf>
    <xf numFmtId="3" fontId="5" fillId="2" borderId="65" xfId="0" applyNumberFormat="1" applyFont="1" applyFill="1" applyBorder="1" applyAlignment="1">
      <alignment horizontal="right" vertical="center"/>
    </xf>
    <xf numFmtId="3" fontId="18" fillId="0" borderId="0" xfId="0" applyNumberFormat="1" applyFont="1" applyAlignment="1">
      <alignment horizontal="center" vertical="center"/>
    </xf>
    <xf numFmtId="3" fontId="18" fillId="0" borderId="8" xfId="0" applyNumberFormat="1" applyFont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right" vertical="center"/>
    </xf>
    <xf numFmtId="3" fontId="5" fillId="2" borderId="3" xfId="0" applyNumberFormat="1" applyFont="1" applyFill="1" applyBorder="1" applyAlignment="1">
      <alignment horizontal="right" vertical="center"/>
    </xf>
    <xf numFmtId="3" fontId="5" fillId="2" borderId="5" xfId="0" applyNumberFormat="1" applyFont="1" applyFill="1" applyBorder="1" applyAlignment="1">
      <alignment horizontal="right" vertical="center"/>
    </xf>
    <xf numFmtId="3" fontId="20" fillId="0" borderId="4" xfId="2" applyNumberFormat="1" applyFont="1" applyBorder="1" applyAlignment="1" applyProtection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38" fontId="21" fillId="0" borderId="1" xfId="1" applyFont="1" applyBorder="1">
      <alignment vertical="center"/>
    </xf>
    <xf numFmtId="176" fontId="21" fillId="0" borderId="1" xfId="0" applyNumberFormat="1" applyFont="1" applyBorder="1">
      <alignment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" fontId="5" fillId="0" borderId="0" xfId="0" applyNumberFormat="1" applyFont="1">
      <alignment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53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6" fillId="0" borderId="8" xfId="0" applyNumberFormat="1" applyFont="1" applyBorder="1">
      <alignment vertical="center"/>
    </xf>
    <xf numFmtId="3" fontId="12" fillId="0" borderId="8" xfId="0" applyNumberFormat="1" applyFont="1" applyBorder="1" applyAlignment="1"/>
    <xf numFmtId="3" fontId="18" fillId="0" borderId="8" xfId="0" applyNumberFormat="1" applyFont="1" applyBorder="1">
      <alignment vertical="center"/>
    </xf>
    <xf numFmtId="3" fontId="5" fillId="0" borderId="18" xfId="0" applyNumberFormat="1" applyFont="1" applyBorder="1">
      <alignment vertical="center"/>
    </xf>
    <xf numFmtId="3" fontId="5" fillId="0" borderId="23" xfId="0" applyNumberFormat="1" applyFont="1" applyBorder="1">
      <alignment vertical="center"/>
    </xf>
    <xf numFmtId="3" fontId="5" fillId="0" borderId="28" xfId="0" applyNumberFormat="1" applyFont="1" applyBorder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vertical="center" wrapText="1"/>
    </xf>
    <xf numFmtId="3" fontId="5" fillId="0" borderId="29" xfId="0" applyNumberFormat="1" applyFont="1" applyBorder="1" applyAlignment="1">
      <alignment vertical="center" wrapText="1"/>
    </xf>
    <xf numFmtId="3" fontId="5" fillId="0" borderId="20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18" fillId="0" borderId="11" xfId="0" applyNumberFormat="1" applyFont="1" applyBorder="1" applyAlignment="1">
      <alignment horizontal="center" vertical="center"/>
    </xf>
    <xf numFmtId="3" fontId="18" fillId="0" borderId="21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 wrapText="1"/>
    </xf>
    <xf numFmtId="3" fontId="5" fillId="0" borderId="27" xfId="0" applyNumberFormat="1" applyFont="1" applyBorder="1">
      <alignment vertical="center"/>
    </xf>
    <xf numFmtId="3" fontId="5" fillId="0" borderId="34" xfId="0" applyNumberFormat="1" applyFont="1" applyBorder="1">
      <alignment vertical="center"/>
    </xf>
    <xf numFmtId="3" fontId="5" fillId="0" borderId="25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3" fontId="18" fillId="0" borderId="26" xfId="0" applyNumberFormat="1" applyFont="1" applyBorder="1" applyAlignment="1">
      <alignment horizontal="center" vertical="center"/>
    </xf>
    <xf numFmtId="3" fontId="0" fillId="0" borderId="8" xfId="0" applyNumberFormat="1" applyBorder="1">
      <alignment vertical="center"/>
    </xf>
    <xf numFmtId="3" fontId="0" fillId="0" borderId="11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5">
    <cellStyle name="ハイパーリンク" xfId="2" builtinId="8"/>
    <cellStyle name="桁区切り" xfId="1" builtinId="6"/>
    <cellStyle name="桁区切り 2" xfId="4" xr:uid="{05B83DF6-D549-48BC-875F-B1401D8696A8}"/>
    <cellStyle name="標準" xfId="0" builtinId="0"/>
    <cellStyle name="標準 2" xfId="3" xr:uid="{BD80498B-E3FD-4EBC-A1C7-446A1FFB2C4E}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family val="4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family val="4"/>
        <charset val="128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family val="4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family val="4"/>
        <charset val="128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family val="4"/>
        <charset val="128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family val="4"/>
        <charset val="128"/>
        <scheme val="none"/>
      </font>
      <alignment horizontal="general" vertical="center" textRotation="0" wrapText="1" indent="0" justifyLastLine="0" shrinkToFit="0" readingOrder="0"/>
    </dxf>
    <dxf>
      <border outline="0">
        <top style="medium">
          <color indexed="64"/>
        </top>
      </border>
    </dxf>
  </dxfs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B959E6-FEC6-4DF1-A3D7-95F6A6BE9467}" name="テーブル2" displayName="テーブル2" ref="B4:B7" totalsRowShown="0" tableBorderDxfId="9">
  <autoFilter ref="B4:B7" xr:uid="{1DB959E6-FEC6-4DF1-A3D7-95F6A6BE9467}"/>
  <tableColumns count="1">
    <tableColumn id="1" xr3:uid="{F86C3EB9-6756-45EE-8F36-6D42CA85ACCE}" name="道着_x000a_種類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B7DB7F8-1814-48A4-9737-45A9EC7DFCBD}" name="テーブル3" displayName="テーブル3" ref="D4:D15" totalsRowShown="0">
  <autoFilter ref="D4:D15" xr:uid="{8B7DB7F8-1814-48A4-9737-45A9EC7DFCBD}"/>
  <tableColumns count="1">
    <tableColumn id="1" xr3:uid="{721B22FB-C084-423C-A2EB-49C19FB2C295}" name="J400サイズ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1DD29D4-05A4-4D2B-9B30-F47589A7CD5B}" name="テーブル4" displayName="テーブル4" ref="E4:E13" totalsRowShown="0">
  <autoFilter ref="E4:E13" xr:uid="{11DD29D4-05A4-4D2B-9B30-F47589A7CD5B}"/>
  <tableColumns count="1">
    <tableColumn id="1" xr3:uid="{DBE2038D-FABC-4B89-9315-33661758EE4A}" name="J900サイズ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B7D43AD-3EC1-476D-8440-16BA34070FC2}" name="テーブル5" displayName="テーブル5" ref="F4:F15" totalsRowShown="0">
  <autoFilter ref="F4:F15" xr:uid="{0B7D43AD-3EC1-476D-8440-16BA34070FC2}"/>
  <tableColumns count="1">
    <tableColumn id="1" xr3:uid="{35BF62E0-313A-4CF8-81C4-D12F7A0F780F}" name="K550サイズ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AA5AC81-1E2E-41E0-B983-9A1151E489C5}" name="テーブル6" displayName="テーブル6" ref="H4:H9" totalsRowShown="0" dataDxfId="8" tableBorderDxfId="7">
  <autoFilter ref="H4:H9" xr:uid="{0AA5AC81-1E2E-41E0-B983-9A1151E489C5}"/>
  <tableColumns count="1">
    <tableColumn id="1" xr3:uid="{314E8835-D569-4653-9B47-21E46BCE94CE}" name="J400品名" dataDxfId="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41F5A61-3933-4DE4-8232-4C36332C88FE}" name="テーブル7" displayName="テーブル7" ref="I4:I7" totalsRowShown="0" dataDxfId="5" tableBorderDxfId="4">
  <autoFilter ref="I4:I7" xr:uid="{941F5A61-3933-4DE4-8232-4C36332C88FE}"/>
  <tableColumns count="1">
    <tableColumn id="1" xr3:uid="{E57FD42A-F791-45A8-B931-C6C159FD8B61}" name="J900品名" dataDxf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A08CF56-CC07-4C9A-8E92-660F68EFC6E9}" name="テーブル8" displayName="テーブル8" ref="J4:J7" totalsRowShown="0" dataDxfId="2" tableBorderDxfId="1">
  <autoFilter ref="J4:J7" xr:uid="{2A08CF56-CC07-4C9A-8E92-660F68EFC6E9}"/>
  <tableColumns count="1">
    <tableColumn id="1" xr3:uid="{21DB3867-6CE9-44E2-9685-28C16A8DAD60}" name="K550品名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7D7DE-4CD1-4076-83DD-5CA2CC236C24}">
  <sheetPr>
    <pageSetUpPr fitToPage="1"/>
  </sheetPr>
  <dimension ref="A1:AD38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8" outlineLevelRow="1"/>
  <cols>
    <col min="1" max="1" width="5.58203125" style="104" customWidth="1"/>
    <col min="2" max="2" width="7.1640625" style="102" customWidth="1"/>
    <col min="3" max="3" width="11.83203125" style="102" customWidth="1"/>
    <col min="4" max="4" width="18.25" style="104" customWidth="1"/>
    <col min="5" max="5" width="12.25" style="104" customWidth="1"/>
    <col min="6" max="6" width="18.4140625" style="104" customWidth="1"/>
    <col min="7" max="7" width="6.58203125" style="104" customWidth="1"/>
    <col min="8" max="10" width="2.83203125" style="104" customWidth="1"/>
    <col min="11" max="11" width="8.33203125" style="104" customWidth="1"/>
    <col min="12" max="12" width="10.08203125" style="104" customWidth="1"/>
    <col min="13" max="13" width="16.08203125" style="104" customWidth="1"/>
    <col min="14" max="15" width="10.08203125" style="104" customWidth="1"/>
    <col min="16" max="16" width="13.6640625" style="104" customWidth="1"/>
    <col min="17" max="17" width="10.08203125" style="104" customWidth="1"/>
    <col min="18" max="19" width="2.83203125" style="104" customWidth="1"/>
    <col min="20" max="20" width="8.4140625" style="104" customWidth="1"/>
    <col min="21" max="21" width="11.58203125" style="104" customWidth="1"/>
    <col min="22" max="22" width="8.6640625" style="102"/>
    <col min="23" max="23" width="10.58203125" style="192" customWidth="1"/>
    <col min="24" max="24" width="10.9140625" style="192" bestFit="1" customWidth="1"/>
    <col min="25" max="25" width="3.6640625" style="192" customWidth="1"/>
    <col min="26" max="26" width="9.6640625" style="192" bestFit="1" customWidth="1"/>
    <col min="27" max="27" width="11.4140625" style="192" customWidth="1"/>
    <col min="28" max="28" width="5.6640625" style="192" customWidth="1"/>
    <col min="29" max="29" width="8.6640625" style="192"/>
    <col min="30" max="30" width="11.75" style="192" customWidth="1"/>
    <col min="31" max="260" width="8.6640625" style="102"/>
    <col min="261" max="261" width="3.1640625" style="102" customWidth="1"/>
    <col min="262" max="262" width="8.6640625" style="102"/>
    <col min="263" max="265" width="2.83203125" style="102" customWidth="1"/>
    <col min="266" max="269" width="6.4140625" style="102" customWidth="1"/>
    <col min="270" max="270" width="9.5" style="102" customWidth="1"/>
    <col min="271" max="273" width="2.83203125" style="102" customWidth="1"/>
    <col min="274" max="274" width="11.58203125" style="102" customWidth="1"/>
    <col min="275" max="276" width="2.83203125" style="102" customWidth="1"/>
    <col min="277" max="277" width="11.58203125" style="102" customWidth="1"/>
    <col min="278" max="516" width="8.6640625" style="102"/>
    <col min="517" max="517" width="3.1640625" style="102" customWidth="1"/>
    <col min="518" max="518" width="8.6640625" style="102"/>
    <col min="519" max="521" width="2.83203125" style="102" customWidth="1"/>
    <col min="522" max="525" width="6.4140625" style="102" customWidth="1"/>
    <col min="526" max="526" width="9.5" style="102" customWidth="1"/>
    <col min="527" max="529" width="2.83203125" style="102" customWidth="1"/>
    <col min="530" max="530" width="11.58203125" style="102" customWidth="1"/>
    <col min="531" max="532" width="2.83203125" style="102" customWidth="1"/>
    <col min="533" max="533" width="11.58203125" style="102" customWidth="1"/>
    <col min="534" max="772" width="8.6640625" style="102"/>
    <col min="773" max="773" width="3.1640625" style="102" customWidth="1"/>
    <col min="774" max="774" width="8.6640625" style="102"/>
    <col min="775" max="777" width="2.83203125" style="102" customWidth="1"/>
    <col min="778" max="781" width="6.4140625" style="102" customWidth="1"/>
    <col min="782" max="782" width="9.5" style="102" customWidth="1"/>
    <col min="783" max="785" width="2.83203125" style="102" customWidth="1"/>
    <col min="786" max="786" width="11.58203125" style="102" customWidth="1"/>
    <col min="787" max="788" width="2.83203125" style="102" customWidth="1"/>
    <col min="789" max="789" width="11.58203125" style="102" customWidth="1"/>
    <col min="790" max="1028" width="8.6640625" style="102"/>
    <col min="1029" max="1029" width="3.1640625" style="102" customWidth="1"/>
    <col min="1030" max="1030" width="8.6640625" style="102"/>
    <col min="1031" max="1033" width="2.83203125" style="102" customWidth="1"/>
    <col min="1034" max="1037" width="6.4140625" style="102" customWidth="1"/>
    <col min="1038" max="1038" width="9.5" style="102" customWidth="1"/>
    <col min="1039" max="1041" width="2.83203125" style="102" customWidth="1"/>
    <col min="1042" max="1042" width="11.58203125" style="102" customWidth="1"/>
    <col min="1043" max="1044" width="2.83203125" style="102" customWidth="1"/>
    <col min="1045" max="1045" width="11.58203125" style="102" customWidth="1"/>
    <col min="1046" max="1284" width="8.6640625" style="102"/>
    <col min="1285" max="1285" width="3.1640625" style="102" customWidth="1"/>
    <col min="1286" max="1286" width="8.6640625" style="102"/>
    <col min="1287" max="1289" width="2.83203125" style="102" customWidth="1"/>
    <col min="1290" max="1293" width="6.4140625" style="102" customWidth="1"/>
    <col min="1294" max="1294" width="9.5" style="102" customWidth="1"/>
    <col min="1295" max="1297" width="2.83203125" style="102" customWidth="1"/>
    <col min="1298" max="1298" width="11.58203125" style="102" customWidth="1"/>
    <col min="1299" max="1300" width="2.83203125" style="102" customWidth="1"/>
    <col min="1301" max="1301" width="11.58203125" style="102" customWidth="1"/>
    <col min="1302" max="1540" width="8.6640625" style="102"/>
    <col min="1541" max="1541" width="3.1640625" style="102" customWidth="1"/>
    <col min="1542" max="1542" width="8.6640625" style="102"/>
    <col min="1543" max="1545" width="2.83203125" style="102" customWidth="1"/>
    <col min="1546" max="1549" width="6.4140625" style="102" customWidth="1"/>
    <col min="1550" max="1550" width="9.5" style="102" customWidth="1"/>
    <col min="1551" max="1553" width="2.83203125" style="102" customWidth="1"/>
    <col min="1554" max="1554" width="11.58203125" style="102" customWidth="1"/>
    <col min="1555" max="1556" width="2.83203125" style="102" customWidth="1"/>
    <col min="1557" max="1557" width="11.58203125" style="102" customWidth="1"/>
    <col min="1558" max="1796" width="8.6640625" style="102"/>
    <col min="1797" max="1797" width="3.1640625" style="102" customWidth="1"/>
    <col min="1798" max="1798" width="8.6640625" style="102"/>
    <col min="1799" max="1801" width="2.83203125" style="102" customWidth="1"/>
    <col min="1802" max="1805" width="6.4140625" style="102" customWidth="1"/>
    <col min="1806" max="1806" width="9.5" style="102" customWidth="1"/>
    <col min="1807" max="1809" width="2.83203125" style="102" customWidth="1"/>
    <col min="1810" max="1810" width="11.58203125" style="102" customWidth="1"/>
    <col min="1811" max="1812" width="2.83203125" style="102" customWidth="1"/>
    <col min="1813" max="1813" width="11.58203125" style="102" customWidth="1"/>
    <col min="1814" max="2052" width="8.6640625" style="102"/>
    <col min="2053" max="2053" width="3.1640625" style="102" customWidth="1"/>
    <col min="2054" max="2054" width="8.6640625" style="102"/>
    <col min="2055" max="2057" width="2.83203125" style="102" customWidth="1"/>
    <col min="2058" max="2061" width="6.4140625" style="102" customWidth="1"/>
    <col min="2062" max="2062" width="9.5" style="102" customWidth="1"/>
    <col min="2063" max="2065" width="2.83203125" style="102" customWidth="1"/>
    <col min="2066" max="2066" width="11.58203125" style="102" customWidth="1"/>
    <col min="2067" max="2068" width="2.83203125" style="102" customWidth="1"/>
    <col min="2069" max="2069" width="11.58203125" style="102" customWidth="1"/>
    <col min="2070" max="2308" width="8.6640625" style="102"/>
    <col min="2309" max="2309" width="3.1640625" style="102" customWidth="1"/>
    <col min="2310" max="2310" width="8.6640625" style="102"/>
    <col min="2311" max="2313" width="2.83203125" style="102" customWidth="1"/>
    <col min="2314" max="2317" width="6.4140625" style="102" customWidth="1"/>
    <col min="2318" max="2318" width="9.5" style="102" customWidth="1"/>
    <col min="2319" max="2321" width="2.83203125" style="102" customWidth="1"/>
    <col min="2322" max="2322" width="11.58203125" style="102" customWidth="1"/>
    <col min="2323" max="2324" width="2.83203125" style="102" customWidth="1"/>
    <col min="2325" max="2325" width="11.58203125" style="102" customWidth="1"/>
    <col min="2326" max="2564" width="8.6640625" style="102"/>
    <col min="2565" max="2565" width="3.1640625" style="102" customWidth="1"/>
    <col min="2566" max="2566" width="8.6640625" style="102"/>
    <col min="2567" max="2569" width="2.83203125" style="102" customWidth="1"/>
    <col min="2570" max="2573" width="6.4140625" style="102" customWidth="1"/>
    <col min="2574" max="2574" width="9.5" style="102" customWidth="1"/>
    <col min="2575" max="2577" width="2.83203125" style="102" customWidth="1"/>
    <col min="2578" max="2578" width="11.58203125" style="102" customWidth="1"/>
    <col min="2579" max="2580" width="2.83203125" style="102" customWidth="1"/>
    <col min="2581" max="2581" width="11.58203125" style="102" customWidth="1"/>
    <col min="2582" max="2820" width="8.6640625" style="102"/>
    <col min="2821" max="2821" width="3.1640625" style="102" customWidth="1"/>
    <col min="2822" max="2822" width="8.6640625" style="102"/>
    <col min="2823" max="2825" width="2.83203125" style="102" customWidth="1"/>
    <col min="2826" max="2829" width="6.4140625" style="102" customWidth="1"/>
    <col min="2830" max="2830" width="9.5" style="102" customWidth="1"/>
    <col min="2831" max="2833" width="2.83203125" style="102" customWidth="1"/>
    <col min="2834" max="2834" width="11.58203125" style="102" customWidth="1"/>
    <col min="2835" max="2836" width="2.83203125" style="102" customWidth="1"/>
    <col min="2837" max="2837" width="11.58203125" style="102" customWidth="1"/>
    <col min="2838" max="3076" width="8.6640625" style="102"/>
    <col min="3077" max="3077" width="3.1640625" style="102" customWidth="1"/>
    <col min="3078" max="3078" width="8.6640625" style="102"/>
    <col min="3079" max="3081" width="2.83203125" style="102" customWidth="1"/>
    <col min="3082" max="3085" width="6.4140625" style="102" customWidth="1"/>
    <col min="3086" max="3086" width="9.5" style="102" customWidth="1"/>
    <col min="3087" max="3089" width="2.83203125" style="102" customWidth="1"/>
    <col min="3090" max="3090" width="11.58203125" style="102" customWidth="1"/>
    <col min="3091" max="3092" width="2.83203125" style="102" customWidth="1"/>
    <col min="3093" max="3093" width="11.58203125" style="102" customWidth="1"/>
    <col min="3094" max="3332" width="8.6640625" style="102"/>
    <col min="3333" max="3333" width="3.1640625" style="102" customWidth="1"/>
    <col min="3334" max="3334" width="8.6640625" style="102"/>
    <col min="3335" max="3337" width="2.83203125" style="102" customWidth="1"/>
    <col min="3338" max="3341" width="6.4140625" style="102" customWidth="1"/>
    <col min="3342" max="3342" width="9.5" style="102" customWidth="1"/>
    <col min="3343" max="3345" width="2.83203125" style="102" customWidth="1"/>
    <col min="3346" max="3346" width="11.58203125" style="102" customWidth="1"/>
    <col min="3347" max="3348" width="2.83203125" style="102" customWidth="1"/>
    <col min="3349" max="3349" width="11.58203125" style="102" customWidth="1"/>
    <col min="3350" max="3588" width="8.6640625" style="102"/>
    <col min="3589" max="3589" width="3.1640625" style="102" customWidth="1"/>
    <col min="3590" max="3590" width="8.6640625" style="102"/>
    <col min="3591" max="3593" width="2.83203125" style="102" customWidth="1"/>
    <col min="3594" max="3597" width="6.4140625" style="102" customWidth="1"/>
    <col min="3598" max="3598" width="9.5" style="102" customWidth="1"/>
    <col min="3599" max="3601" width="2.83203125" style="102" customWidth="1"/>
    <col min="3602" max="3602" width="11.58203125" style="102" customWidth="1"/>
    <col min="3603" max="3604" width="2.83203125" style="102" customWidth="1"/>
    <col min="3605" max="3605" width="11.58203125" style="102" customWidth="1"/>
    <col min="3606" max="3844" width="8.6640625" style="102"/>
    <col min="3845" max="3845" width="3.1640625" style="102" customWidth="1"/>
    <col min="3846" max="3846" width="8.6640625" style="102"/>
    <col min="3847" max="3849" width="2.83203125" style="102" customWidth="1"/>
    <col min="3850" max="3853" width="6.4140625" style="102" customWidth="1"/>
    <col min="3854" max="3854" width="9.5" style="102" customWidth="1"/>
    <col min="3855" max="3857" width="2.83203125" style="102" customWidth="1"/>
    <col min="3858" max="3858" width="11.58203125" style="102" customWidth="1"/>
    <col min="3859" max="3860" width="2.83203125" style="102" customWidth="1"/>
    <col min="3861" max="3861" width="11.58203125" style="102" customWidth="1"/>
    <col min="3862" max="4100" width="8.6640625" style="102"/>
    <col min="4101" max="4101" width="3.1640625" style="102" customWidth="1"/>
    <col min="4102" max="4102" width="8.6640625" style="102"/>
    <col min="4103" max="4105" width="2.83203125" style="102" customWidth="1"/>
    <col min="4106" max="4109" width="6.4140625" style="102" customWidth="1"/>
    <col min="4110" max="4110" width="9.5" style="102" customWidth="1"/>
    <col min="4111" max="4113" width="2.83203125" style="102" customWidth="1"/>
    <col min="4114" max="4114" width="11.58203125" style="102" customWidth="1"/>
    <col min="4115" max="4116" width="2.83203125" style="102" customWidth="1"/>
    <col min="4117" max="4117" width="11.58203125" style="102" customWidth="1"/>
    <col min="4118" max="4356" width="8.6640625" style="102"/>
    <col min="4357" max="4357" width="3.1640625" style="102" customWidth="1"/>
    <col min="4358" max="4358" width="8.6640625" style="102"/>
    <col min="4359" max="4361" width="2.83203125" style="102" customWidth="1"/>
    <col min="4362" max="4365" width="6.4140625" style="102" customWidth="1"/>
    <col min="4366" max="4366" width="9.5" style="102" customWidth="1"/>
    <col min="4367" max="4369" width="2.83203125" style="102" customWidth="1"/>
    <col min="4370" max="4370" width="11.58203125" style="102" customWidth="1"/>
    <col min="4371" max="4372" width="2.83203125" style="102" customWidth="1"/>
    <col min="4373" max="4373" width="11.58203125" style="102" customWidth="1"/>
    <col min="4374" max="4612" width="8.6640625" style="102"/>
    <col min="4613" max="4613" width="3.1640625" style="102" customWidth="1"/>
    <col min="4614" max="4614" width="8.6640625" style="102"/>
    <col min="4615" max="4617" width="2.83203125" style="102" customWidth="1"/>
    <col min="4618" max="4621" width="6.4140625" style="102" customWidth="1"/>
    <col min="4622" max="4622" width="9.5" style="102" customWidth="1"/>
    <col min="4623" max="4625" width="2.83203125" style="102" customWidth="1"/>
    <col min="4626" max="4626" width="11.58203125" style="102" customWidth="1"/>
    <col min="4627" max="4628" width="2.83203125" style="102" customWidth="1"/>
    <col min="4629" max="4629" width="11.58203125" style="102" customWidth="1"/>
    <col min="4630" max="4868" width="8.6640625" style="102"/>
    <col min="4869" max="4869" width="3.1640625" style="102" customWidth="1"/>
    <col min="4870" max="4870" width="8.6640625" style="102"/>
    <col min="4871" max="4873" width="2.83203125" style="102" customWidth="1"/>
    <col min="4874" max="4877" width="6.4140625" style="102" customWidth="1"/>
    <col min="4878" max="4878" width="9.5" style="102" customWidth="1"/>
    <col min="4879" max="4881" width="2.83203125" style="102" customWidth="1"/>
    <col min="4882" max="4882" width="11.58203125" style="102" customWidth="1"/>
    <col min="4883" max="4884" width="2.83203125" style="102" customWidth="1"/>
    <col min="4885" max="4885" width="11.58203125" style="102" customWidth="1"/>
    <col min="4886" max="5124" width="8.6640625" style="102"/>
    <col min="5125" max="5125" width="3.1640625" style="102" customWidth="1"/>
    <col min="5126" max="5126" width="8.6640625" style="102"/>
    <col min="5127" max="5129" width="2.83203125" style="102" customWidth="1"/>
    <col min="5130" max="5133" width="6.4140625" style="102" customWidth="1"/>
    <col min="5134" max="5134" width="9.5" style="102" customWidth="1"/>
    <col min="5135" max="5137" width="2.83203125" style="102" customWidth="1"/>
    <col min="5138" max="5138" width="11.58203125" style="102" customWidth="1"/>
    <col min="5139" max="5140" width="2.83203125" style="102" customWidth="1"/>
    <col min="5141" max="5141" width="11.58203125" style="102" customWidth="1"/>
    <col min="5142" max="5380" width="8.6640625" style="102"/>
    <col min="5381" max="5381" width="3.1640625" style="102" customWidth="1"/>
    <col min="5382" max="5382" width="8.6640625" style="102"/>
    <col min="5383" max="5385" width="2.83203125" style="102" customWidth="1"/>
    <col min="5386" max="5389" width="6.4140625" style="102" customWidth="1"/>
    <col min="5390" max="5390" width="9.5" style="102" customWidth="1"/>
    <col min="5391" max="5393" width="2.83203125" style="102" customWidth="1"/>
    <col min="5394" max="5394" width="11.58203125" style="102" customWidth="1"/>
    <col min="5395" max="5396" width="2.83203125" style="102" customWidth="1"/>
    <col min="5397" max="5397" width="11.58203125" style="102" customWidth="1"/>
    <col min="5398" max="5636" width="8.6640625" style="102"/>
    <col min="5637" max="5637" width="3.1640625" style="102" customWidth="1"/>
    <col min="5638" max="5638" width="8.6640625" style="102"/>
    <col min="5639" max="5641" width="2.83203125" style="102" customWidth="1"/>
    <col min="5642" max="5645" width="6.4140625" style="102" customWidth="1"/>
    <col min="5646" max="5646" width="9.5" style="102" customWidth="1"/>
    <col min="5647" max="5649" width="2.83203125" style="102" customWidth="1"/>
    <col min="5650" max="5650" width="11.58203125" style="102" customWidth="1"/>
    <col min="5651" max="5652" width="2.83203125" style="102" customWidth="1"/>
    <col min="5653" max="5653" width="11.58203125" style="102" customWidth="1"/>
    <col min="5654" max="5892" width="8.6640625" style="102"/>
    <col min="5893" max="5893" width="3.1640625" style="102" customWidth="1"/>
    <col min="5894" max="5894" width="8.6640625" style="102"/>
    <col min="5895" max="5897" width="2.83203125" style="102" customWidth="1"/>
    <col min="5898" max="5901" width="6.4140625" style="102" customWidth="1"/>
    <col min="5902" max="5902" width="9.5" style="102" customWidth="1"/>
    <col min="5903" max="5905" width="2.83203125" style="102" customWidth="1"/>
    <col min="5906" max="5906" width="11.58203125" style="102" customWidth="1"/>
    <col min="5907" max="5908" width="2.83203125" style="102" customWidth="1"/>
    <col min="5909" max="5909" width="11.58203125" style="102" customWidth="1"/>
    <col min="5910" max="6148" width="8.6640625" style="102"/>
    <col min="6149" max="6149" width="3.1640625" style="102" customWidth="1"/>
    <col min="6150" max="6150" width="8.6640625" style="102"/>
    <col min="6151" max="6153" width="2.83203125" style="102" customWidth="1"/>
    <col min="6154" max="6157" width="6.4140625" style="102" customWidth="1"/>
    <col min="6158" max="6158" width="9.5" style="102" customWidth="1"/>
    <col min="6159" max="6161" width="2.83203125" style="102" customWidth="1"/>
    <col min="6162" max="6162" width="11.58203125" style="102" customWidth="1"/>
    <col min="6163" max="6164" width="2.83203125" style="102" customWidth="1"/>
    <col min="6165" max="6165" width="11.58203125" style="102" customWidth="1"/>
    <col min="6166" max="6404" width="8.6640625" style="102"/>
    <col min="6405" max="6405" width="3.1640625" style="102" customWidth="1"/>
    <col min="6406" max="6406" width="8.6640625" style="102"/>
    <col min="6407" max="6409" width="2.83203125" style="102" customWidth="1"/>
    <col min="6410" max="6413" width="6.4140625" style="102" customWidth="1"/>
    <col min="6414" max="6414" width="9.5" style="102" customWidth="1"/>
    <col min="6415" max="6417" width="2.83203125" style="102" customWidth="1"/>
    <col min="6418" max="6418" width="11.58203125" style="102" customWidth="1"/>
    <col min="6419" max="6420" width="2.83203125" style="102" customWidth="1"/>
    <col min="6421" max="6421" width="11.58203125" style="102" customWidth="1"/>
    <col min="6422" max="6660" width="8.6640625" style="102"/>
    <col min="6661" max="6661" width="3.1640625" style="102" customWidth="1"/>
    <col min="6662" max="6662" width="8.6640625" style="102"/>
    <col min="6663" max="6665" width="2.83203125" style="102" customWidth="1"/>
    <col min="6666" max="6669" width="6.4140625" style="102" customWidth="1"/>
    <col min="6670" max="6670" width="9.5" style="102" customWidth="1"/>
    <col min="6671" max="6673" width="2.83203125" style="102" customWidth="1"/>
    <col min="6674" max="6674" width="11.58203125" style="102" customWidth="1"/>
    <col min="6675" max="6676" width="2.83203125" style="102" customWidth="1"/>
    <col min="6677" max="6677" width="11.58203125" style="102" customWidth="1"/>
    <col min="6678" max="6916" width="8.6640625" style="102"/>
    <col min="6917" max="6917" width="3.1640625" style="102" customWidth="1"/>
    <col min="6918" max="6918" width="8.6640625" style="102"/>
    <col min="6919" max="6921" width="2.83203125" style="102" customWidth="1"/>
    <col min="6922" max="6925" width="6.4140625" style="102" customWidth="1"/>
    <col min="6926" max="6926" width="9.5" style="102" customWidth="1"/>
    <col min="6927" max="6929" width="2.83203125" style="102" customWidth="1"/>
    <col min="6930" max="6930" width="11.58203125" style="102" customWidth="1"/>
    <col min="6931" max="6932" width="2.83203125" style="102" customWidth="1"/>
    <col min="6933" max="6933" width="11.58203125" style="102" customWidth="1"/>
    <col min="6934" max="7172" width="8.6640625" style="102"/>
    <col min="7173" max="7173" width="3.1640625" style="102" customWidth="1"/>
    <col min="7174" max="7174" width="8.6640625" style="102"/>
    <col min="7175" max="7177" width="2.83203125" style="102" customWidth="1"/>
    <col min="7178" max="7181" width="6.4140625" style="102" customWidth="1"/>
    <col min="7182" max="7182" width="9.5" style="102" customWidth="1"/>
    <col min="7183" max="7185" width="2.83203125" style="102" customWidth="1"/>
    <col min="7186" max="7186" width="11.58203125" style="102" customWidth="1"/>
    <col min="7187" max="7188" width="2.83203125" style="102" customWidth="1"/>
    <col min="7189" max="7189" width="11.58203125" style="102" customWidth="1"/>
    <col min="7190" max="7428" width="8.6640625" style="102"/>
    <col min="7429" max="7429" width="3.1640625" style="102" customWidth="1"/>
    <col min="7430" max="7430" width="8.6640625" style="102"/>
    <col min="7431" max="7433" width="2.83203125" style="102" customWidth="1"/>
    <col min="7434" max="7437" width="6.4140625" style="102" customWidth="1"/>
    <col min="7438" max="7438" width="9.5" style="102" customWidth="1"/>
    <col min="7439" max="7441" width="2.83203125" style="102" customWidth="1"/>
    <col min="7442" max="7442" width="11.58203125" style="102" customWidth="1"/>
    <col min="7443" max="7444" width="2.83203125" style="102" customWidth="1"/>
    <col min="7445" max="7445" width="11.58203125" style="102" customWidth="1"/>
    <col min="7446" max="7684" width="8.6640625" style="102"/>
    <col min="7685" max="7685" width="3.1640625" style="102" customWidth="1"/>
    <col min="7686" max="7686" width="8.6640625" style="102"/>
    <col min="7687" max="7689" width="2.83203125" style="102" customWidth="1"/>
    <col min="7690" max="7693" width="6.4140625" style="102" customWidth="1"/>
    <col min="7694" max="7694" width="9.5" style="102" customWidth="1"/>
    <col min="7695" max="7697" width="2.83203125" style="102" customWidth="1"/>
    <col min="7698" max="7698" width="11.58203125" style="102" customWidth="1"/>
    <col min="7699" max="7700" width="2.83203125" style="102" customWidth="1"/>
    <col min="7701" max="7701" width="11.58203125" style="102" customWidth="1"/>
    <col min="7702" max="7940" width="8.6640625" style="102"/>
    <col min="7941" max="7941" width="3.1640625" style="102" customWidth="1"/>
    <col min="7942" max="7942" width="8.6640625" style="102"/>
    <col min="7943" max="7945" width="2.83203125" style="102" customWidth="1"/>
    <col min="7946" max="7949" width="6.4140625" style="102" customWidth="1"/>
    <col min="7950" max="7950" width="9.5" style="102" customWidth="1"/>
    <col min="7951" max="7953" width="2.83203125" style="102" customWidth="1"/>
    <col min="7954" max="7954" width="11.58203125" style="102" customWidth="1"/>
    <col min="7955" max="7956" width="2.83203125" style="102" customWidth="1"/>
    <col min="7957" max="7957" width="11.58203125" style="102" customWidth="1"/>
    <col min="7958" max="8196" width="8.6640625" style="102"/>
    <col min="8197" max="8197" width="3.1640625" style="102" customWidth="1"/>
    <col min="8198" max="8198" width="8.6640625" style="102"/>
    <col min="8199" max="8201" width="2.83203125" style="102" customWidth="1"/>
    <col min="8202" max="8205" width="6.4140625" style="102" customWidth="1"/>
    <col min="8206" max="8206" width="9.5" style="102" customWidth="1"/>
    <col min="8207" max="8209" width="2.83203125" style="102" customWidth="1"/>
    <col min="8210" max="8210" width="11.58203125" style="102" customWidth="1"/>
    <col min="8211" max="8212" width="2.83203125" style="102" customWidth="1"/>
    <col min="8213" max="8213" width="11.58203125" style="102" customWidth="1"/>
    <col min="8214" max="8452" width="8.6640625" style="102"/>
    <col min="8453" max="8453" width="3.1640625" style="102" customWidth="1"/>
    <col min="8454" max="8454" width="8.6640625" style="102"/>
    <col min="8455" max="8457" width="2.83203125" style="102" customWidth="1"/>
    <col min="8458" max="8461" width="6.4140625" style="102" customWidth="1"/>
    <col min="8462" max="8462" width="9.5" style="102" customWidth="1"/>
    <col min="8463" max="8465" width="2.83203125" style="102" customWidth="1"/>
    <col min="8466" max="8466" width="11.58203125" style="102" customWidth="1"/>
    <col min="8467" max="8468" width="2.83203125" style="102" customWidth="1"/>
    <col min="8469" max="8469" width="11.58203125" style="102" customWidth="1"/>
    <col min="8470" max="8708" width="8.6640625" style="102"/>
    <col min="8709" max="8709" width="3.1640625" style="102" customWidth="1"/>
    <col min="8710" max="8710" width="8.6640625" style="102"/>
    <col min="8711" max="8713" width="2.83203125" style="102" customWidth="1"/>
    <col min="8714" max="8717" width="6.4140625" style="102" customWidth="1"/>
    <col min="8718" max="8718" width="9.5" style="102" customWidth="1"/>
    <col min="8719" max="8721" width="2.83203125" style="102" customWidth="1"/>
    <col min="8722" max="8722" width="11.58203125" style="102" customWidth="1"/>
    <col min="8723" max="8724" width="2.83203125" style="102" customWidth="1"/>
    <col min="8725" max="8725" width="11.58203125" style="102" customWidth="1"/>
    <col min="8726" max="8964" width="8.6640625" style="102"/>
    <col min="8965" max="8965" width="3.1640625" style="102" customWidth="1"/>
    <col min="8966" max="8966" width="8.6640625" style="102"/>
    <col min="8967" max="8969" width="2.83203125" style="102" customWidth="1"/>
    <col min="8970" max="8973" width="6.4140625" style="102" customWidth="1"/>
    <col min="8974" max="8974" width="9.5" style="102" customWidth="1"/>
    <col min="8975" max="8977" width="2.83203125" style="102" customWidth="1"/>
    <col min="8978" max="8978" width="11.58203125" style="102" customWidth="1"/>
    <col min="8979" max="8980" width="2.83203125" style="102" customWidth="1"/>
    <col min="8981" max="8981" width="11.58203125" style="102" customWidth="1"/>
    <col min="8982" max="9220" width="8.6640625" style="102"/>
    <col min="9221" max="9221" width="3.1640625" style="102" customWidth="1"/>
    <col min="9222" max="9222" width="8.6640625" style="102"/>
    <col min="9223" max="9225" width="2.83203125" style="102" customWidth="1"/>
    <col min="9226" max="9229" width="6.4140625" style="102" customWidth="1"/>
    <col min="9230" max="9230" width="9.5" style="102" customWidth="1"/>
    <col min="9231" max="9233" width="2.83203125" style="102" customWidth="1"/>
    <col min="9234" max="9234" width="11.58203125" style="102" customWidth="1"/>
    <col min="9235" max="9236" width="2.83203125" style="102" customWidth="1"/>
    <col min="9237" max="9237" width="11.58203125" style="102" customWidth="1"/>
    <col min="9238" max="9476" width="8.6640625" style="102"/>
    <col min="9477" max="9477" width="3.1640625" style="102" customWidth="1"/>
    <col min="9478" max="9478" width="8.6640625" style="102"/>
    <col min="9479" max="9481" width="2.83203125" style="102" customWidth="1"/>
    <col min="9482" max="9485" width="6.4140625" style="102" customWidth="1"/>
    <col min="9486" max="9486" width="9.5" style="102" customWidth="1"/>
    <col min="9487" max="9489" width="2.83203125" style="102" customWidth="1"/>
    <col min="9490" max="9490" width="11.58203125" style="102" customWidth="1"/>
    <col min="9491" max="9492" width="2.83203125" style="102" customWidth="1"/>
    <col min="9493" max="9493" width="11.58203125" style="102" customWidth="1"/>
    <col min="9494" max="9732" width="8.6640625" style="102"/>
    <col min="9733" max="9733" width="3.1640625" style="102" customWidth="1"/>
    <col min="9734" max="9734" width="8.6640625" style="102"/>
    <col min="9735" max="9737" width="2.83203125" style="102" customWidth="1"/>
    <col min="9738" max="9741" width="6.4140625" style="102" customWidth="1"/>
    <col min="9742" max="9742" width="9.5" style="102" customWidth="1"/>
    <col min="9743" max="9745" width="2.83203125" style="102" customWidth="1"/>
    <col min="9746" max="9746" width="11.58203125" style="102" customWidth="1"/>
    <col min="9747" max="9748" width="2.83203125" style="102" customWidth="1"/>
    <col min="9749" max="9749" width="11.58203125" style="102" customWidth="1"/>
    <col min="9750" max="9988" width="8.6640625" style="102"/>
    <col min="9989" max="9989" width="3.1640625" style="102" customWidth="1"/>
    <col min="9990" max="9990" width="8.6640625" style="102"/>
    <col min="9991" max="9993" width="2.83203125" style="102" customWidth="1"/>
    <col min="9994" max="9997" width="6.4140625" style="102" customWidth="1"/>
    <col min="9998" max="9998" width="9.5" style="102" customWidth="1"/>
    <col min="9999" max="10001" width="2.83203125" style="102" customWidth="1"/>
    <col min="10002" max="10002" width="11.58203125" style="102" customWidth="1"/>
    <col min="10003" max="10004" width="2.83203125" style="102" customWidth="1"/>
    <col min="10005" max="10005" width="11.58203125" style="102" customWidth="1"/>
    <col min="10006" max="10244" width="8.6640625" style="102"/>
    <col min="10245" max="10245" width="3.1640625" style="102" customWidth="1"/>
    <col min="10246" max="10246" width="8.6640625" style="102"/>
    <col min="10247" max="10249" width="2.83203125" style="102" customWidth="1"/>
    <col min="10250" max="10253" width="6.4140625" style="102" customWidth="1"/>
    <col min="10254" max="10254" width="9.5" style="102" customWidth="1"/>
    <col min="10255" max="10257" width="2.83203125" style="102" customWidth="1"/>
    <col min="10258" max="10258" width="11.58203125" style="102" customWidth="1"/>
    <col min="10259" max="10260" width="2.83203125" style="102" customWidth="1"/>
    <col min="10261" max="10261" width="11.58203125" style="102" customWidth="1"/>
    <col min="10262" max="10500" width="8.6640625" style="102"/>
    <col min="10501" max="10501" width="3.1640625" style="102" customWidth="1"/>
    <col min="10502" max="10502" width="8.6640625" style="102"/>
    <col min="10503" max="10505" width="2.83203125" style="102" customWidth="1"/>
    <col min="10506" max="10509" width="6.4140625" style="102" customWidth="1"/>
    <col min="10510" max="10510" width="9.5" style="102" customWidth="1"/>
    <col min="10511" max="10513" width="2.83203125" style="102" customWidth="1"/>
    <col min="10514" max="10514" width="11.58203125" style="102" customWidth="1"/>
    <col min="10515" max="10516" width="2.83203125" style="102" customWidth="1"/>
    <col min="10517" max="10517" width="11.58203125" style="102" customWidth="1"/>
    <col min="10518" max="10756" width="8.6640625" style="102"/>
    <col min="10757" max="10757" width="3.1640625" style="102" customWidth="1"/>
    <col min="10758" max="10758" width="8.6640625" style="102"/>
    <col min="10759" max="10761" width="2.83203125" style="102" customWidth="1"/>
    <col min="10762" max="10765" width="6.4140625" style="102" customWidth="1"/>
    <col min="10766" max="10766" width="9.5" style="102" customWidth="1"/>
    <col min="10767" max="10769" width="2.83203125" style="102" customWidth="1"/>
    <col min="10770" max="10770" width="11.58203125" style="102" customWidth="1"/>
    <col min="10771" max="10772" width="2.83203125" style="102" customWidth="1"/>
    <col min="10773" max="10773" width="11.58203125" style="102" customWidth="1"/>
    <col min="10774" max="11012" width="8.6640625" style="102"/>
    <col min="11013" max="11013" width="3.1640625" style="102" customWidth="1"/>
    <col min="11014" max="11014" width="8.6640625" style="102"/>
    <col min="11015" max="11017" width="2.83203125" style="102" customWidth="1"/>
    <col min="11018" max="11021" width="6.4140625" style="102" customWidth="1"/>
    <col min="11022" max="11022" width="9.5" style="102" customWidth="1"/>
    <col min="11023" max="11025" width="2.83203125" style="102" customWidth="1"/>
    <col min="11026" max="11026" width="11.58203125" style="102" customWidth="1"/>
    <col min="11027" max="11028" width="2.83203125" style="102" customWidth="1"/>
    <col min="11029" max="11029" width="11.58203125" style="102" customWidth="1"/>
    <col min="11030" max="11268" width="8.6640625" style="102"/>
    <col min="11269" max="11269" width="3.1640625" style="102" customWidth="1"/>
    <col min="11270" max="11270" width="8.6640625" style="102"/>
    <col min="11271" max="11273" width="2.83203125" style="102" customWidth="1"/>
    <col min="11274" max="11277" width="6.4140625" style="102" customWidth="1"/>
    <col min="11278" max="11278" width="9.5" style="102" customWidth="1"/>
    <col min="11279" max="11281" width="2.83203125" style="102" customWidth="1"/>
    <col min="11282" max="11282" width="11.58203125" style="102" customWidth="1"/>
    <col min="11283" max="11284" width="2.83203125" style="102" customWidth="1"/>
    <col min="11285" max="11285" width="11.58203125" style="102" customWidth="1"/>
    <col min="11286" max="11524" width="8.6640625" style="102"/>
    <col min="11525" max="11525" width="3.1640625" style="102" customWidth="1"/>
    <col min="11526" max="11526" width="8.6640625" style="102"/>
    <col min="11527" max="11529" width="2.83203125" style="102" customWidth="1"/>
    <col min="11530" max="11533" width="6.4140625" style="102" customWidth="1"/>
    <col min="11534" max="11534" width="9.5" style="102" customWidth="1"/>
    <col min="11535" max="11537" width="2.83203125" style="102" customWidth="1"/>
    <col min="11538" max="11538" width="11.58203125" style="102" customWidth="1"/>
    <col min="11539" max="11540" width="2.83203125" style="102" customWidth="1"/>
    <col min="11541" max="11541" width="11.58203125" style="102" customWidth="1"/>
    <col min="11542" max="11780" width="8.6640625" style="102"/>
    <col min="11781" max="11781" width="3.1640625" style="102" customWidth="1"/>
    <col min="11782" max="11782" width="8.6640625" style="102"/>
    <col min="11783" max="11785" width="2.83203125" style="102" customWidth="1"/>
    <col min="11786" max="11789" width="6.4140625" style="102" customWidth="1"/>
    <col min="11790" max="11790" width="9.5" style="102" customWidth="1"/>
    <col min="11791" max="11793" width="2.83203125" style="102" customWidth="1"/>
    <col min="11794" max="11794" width="11.58203125" style="102" customWidth="1"/>
    <col min="11795" max="11796" width="2.83203125" style="102" customWidth="1"/>
    <col min="11797" max="11797" width="11.58203125" style="102" customWidth="1"/>
    <col min="11798" max="12036" width="8.6640625" style="102"/>
    <col min="12037" max="12037" width="3.1640625" style="102" customWidth="1"/>
    <col min="12038" max="12038" width="8.6640625" style="102"/>
    <col min="12039" max="12041" width="2.83203125" style="102" customWidth="1"/>
    <col min="12042" max="12045" width="6.4140625" style="102" customWidth="1"/>
    <col min="12046" max="12046" width="9.5" style="102" customWidth="1"/>
    <col min="12047" max="12049" width="2.83203125" style="102" customWidth="1"/>
    <col min="12050" max="12050" width="11.58203125" style="102" customWidth="1"/>
    <col min="12051" max="12052" width="2.83203125" style="102" customWidth="1"/>
    <col min="12053" max="12053" width="11.58203125" style="102" customWidth="1"/>
    <col min="12054" max="12292" width="8.6640625" style="102"/>
    <col min="12293" max="12293" width="3.1640625" style="102" customWidth="1"/>
    <col min="12294" max="12294" width="8.6640625" style="102"/>
    <col min="12295" max="12297" width="2.83203125" style="102" customWidth="1"/>
    <col min="12298" max="12301" width="6.4140625" style="102" customWidth="1"/>
    <col min="12302" max="12302" width="9.5" style="102" customWidth="1"/>
    <col min="12303" max="12305" width="2.83203125" style="102" customWidth="1"/>
    <col min="12306" max="12306" width="11.58203125" style="102" customWidth="1"/>
    <col min="12307" max="12308" width="2.83203125" style="102" customWidth="1"/>
    <col min="12309" max="12309" width="11.58203125" style="102" customWidth="1"/>
    <col min="12310" max="12548" width="8.6640625" style="102"/>
    <col min="12549" max="12549" width="3.1640625" style="102" customWidth="1"/>
    <col min="12550" max="12550" width="8.6640625" style="102"/>
    <col min="12551" max="12553" width="2.83203125" style="102" customWidth="1"/>
    <col min="12554" max="12557" width="6.4140625" style="102" customWidth="1"/>
    <col min="12558" max="12558" width="9.5" style="102" customWidth="1"/>
    <col min="12559" max="12561" width="2.83203125" style="102" customWidth="1"/>
    <col min="12562" max="12562" width="11.58203125" style="102" customWidth="1"/>
    <col min="12563" max="12564" width="2.83203125" style="102" customWidth="1"/>
    <col min="12565" max="12565" width="11.58203125" style="102" customWidth="1"/>
    <col min="12566" max="12804" width="8.6640625" style="102"/>
    <col min="12805" max="12805" width="3.1640625" style="102" customWidth="1"/>
    <col min="12806" max="12806" width="8.6640625" style="102"/>
    <col min="12807" max="12809" width="2.83203125" style="102" customWidth="1"/>
    <col min="12810" max="12813" width="6.4140625" style="102" customWidth="1"/>
    <col min="12814" max="12814" width="9.5" style="102" customWidth="1"/>
    <col min="12815" max="12817" width="2.83203125" style="102" customWidth="1"/>
    <col min="12818" max="12818" width="11.58203125" style="102" customWidth="1"/>
    <col min="12819" max="12820" width="2.83203125" style="102" customWidth="1"/>
    <col min="12821" max="12821" width="11.58203125" style="102" customWidth="1"/>
    <col min="12822" max="13060" width="8.6640625" style="102"/>
    <col min="13061" max="13061" width="3.1640625" style="102" customWidth="1"/>
    <col min="13062" max="13062" width="8.6640625" style="102"/>
    <col min="13063" max="13065" width="2.83203125" style="102" customWidth="1"/>
    <col min="13066" max="13069" width="6.4140625" style="102" customWidth="1"/>
    <col min="13070" max="13070" width="9.5" style="102" customWidth="1"/>
    <col min="13071" max="13073" width="2.83203125" style="102" customWidth="1"/>
    <col min="13074" max="13074" width="11.58203125" style="102" customWidth="1"/>
    <col min="13075" max="13076" width="2.83203125" style="102" customWidth="1"/>
    <col min="13077" max="13077" width="11.58203125" style="102" customWidth="1"/>
    <col min="13078" max="13316" width="8.6640625" style="102"/>
    <col min="13317" max="13317" width="3.1640625" style="102" customWidth="1"/>
    <col min="13318" max="13318" width="8.6640625" style="102"/>
    <col min="13319" max="13321" width="2.83203125" style="102" customWidth="1"/>
    <col min="13322" max="13325" width="6.4140625" style="102" customWidth="1"/>
    <col min="13326" max="13326" width="9.5" style="102" customWidth="1"/>
    <col min="13327" max="13329" width="2.83203125" style="102" customWidth="1"/>
    <col min="13330" max="13330" width="11.58203125" style="102" customWidth="1"/>
    <col min="13331" max="13332" width="2.83203125" style="102" customWidth="1"/>
    <col min="13333" max="13333" width="11.58203125" style="102" customWidth="1"/>
    <col min="13334" max="13572" width="8.6640625" style="102"/>
    <col min="13573" max="13573" width="3.1640625" style="102" customWidth="1"/>
    <col min="13574" max="13574" width="8.6640625" style="102"/>
    <col min="13575" max="13577" width="2.83203125" style="102" customWidth="1"/>
    <col min="13578" max="13581" width="6.4140625" style="102" customWidth="1"/>
    <col min="13582" max="13582" width="9.5" style="102" customWidth="1"/>
    <col min="13583" max="13585" width="2.83203125" style="102" customWidth="1"/>
    <col min="13586" max="13586" width="11.58203125" style="102" customWidth="1"/>
    <col min="13587" max="13588" width="2.83203125" style="102" customWidth="1"/>
    <col min="13589" max="13589" width="11.58203125" style="102" customWidth="1"/>
    <col min="13590" max="13828" width="8.6640625" style="102"/>
    <col min="13829" max="13829" width="3.1640625" style="102" customWidth="1"/>
    <col min="13830" max="13830" width="8.6640625" style="102"/>
    <col min="13831" max="13833" width="2.83203125" style="102" customWidth="1"/>
    <col min="13834" max="13837" width="6.4140625" style="102" customWidth="1"/>
    <col min="13838" max="13838" width="9.5" style="102" customWidth="1"/>
    <col min="13839" max="13841" width="2.83203125" style="102" customWidth="1"/>
    <col min="13842" max="13842" width="11.58203125" style="102" customWidth="1"/>
    <col min="13843" max="13844" width="2.83203125" style="102" customWidth="1"/>
    <col min="13845" max="13845" width="11.58203125" style="102" customWidth="1"/>
    <col min="13846" max="14084" width="8.6640625" style="102"/>
    <col min="14085" max="14085" width="3.1640625" style="102" customWidth="1"/>
    <col min="14086" max="14086" width="8.6640625" style="102"/>
    <col min="14087" max="14089" width="2.83203125" style="102" customWidth="1"/>
    <col min="14090" max="14093" width="6.4140625" style="102" customWidth="1"/>
    <col min="14094" max="14094" width="9.5" style="102" customWidth="1"/>
    <col min="14095" max="14097" width="2.83203125" style="102" customWidth="1"/>
    <col min="14098" max="14098" width="11.58203125" style="102" customWidth="1"/>
    <col min="14099" max="14100" width="2.83203125" style="102" customWidth="1"/>
    <col min="14101" max="14101" width="11.58203125" style="102" customWidth="1"/>
    <col min="14102" max="14340" width="8.6640625" style="102"/>
    <col min="14341" max="14341" width="3.1640625" style="102" customWidth="1"/>
    <col min="14342" max="14342" width="8.6640625" style="102"/>
    <col min="14343" max="14345" width="2.83203125" style="102" customWidth="1"/>
    <col min="14346" max="14349" width="6.4140625" style="102" customWidth="1"/>
    <col min="14350" max="14350" width="9.5" style="102" customWidth="1"/>
    <col min="14351" max="14353" width="2.83203125" style="102" customWidth="1"/>
    <col min="14354" max="14354" width="11.58203125" style="102" customWidth="1"/>
    <col min="14355" max="14356" width="2.83203125" style="102" customWidth="1"/>
    <col min="14357" max="14357" width="11.58203125" style="102" customWidth="1"/>
    <col min="14358" max="14596" width="8.6640625" style="102"/>
    <col min="14597" max="14597" width="3.1640625" style="102" customWidth="1"/>
    <col min="14598" max="14598" width="8.6640625" style="102"/>
    <col min="14599" max="14601" width="2.83203125" style="102" customWidth="1"/>
    <col min="14602" max="14605" width="6.4140625" style="102" customWidth="1"/>
    <col min="14606" max="14606" width="9.5" style="102" customWidth="1"/>
    <col min="14607" max="14609" width="2.83203125" style="102" customWidth="1"/>
    <col min="14610" max="14610" width="11.58203125" style="102" customWidth="1"/>
    <col min="14611" max="14612" width="2.83203125" style="102" customWidth="1"/>
    <col min="14613" max="14613" width="11.58203125" style="102" customWidth="1"/>
    <col min="14614" max="14852" width="8.6640625" style="102"/>
    <col min="14853" max="14853" width="3.1640625" style="102" customWidth="1"/>
    <col min="14854" max="14854" width="8.6640625" style="102"/>
    <col min="14855" max="14857" width="2.83203125" style="102" customWidth="1"/>
    <col min="14858" max="14861" width="6.4140625" style="102" customWidth="1"/>
    <col min="14862" max="14862" width="9.5" style="102" customWidth="1"/>
    <col min="14863" max="14865" width="2.83203125" style="102" customWidth="1"/>
    <col min="14866" max="14866" width="11.58203125" style="102" customWidth="1"/>
    <col min="14867" max="14868" width="2.83203125" style="102" customWidth="1"/>
    <col min="14869" max="14869" width="11.58203125" style="102" customWidth="1"/>
    <col min="14870" max="15108" width="8.6640625" style="102"/>
    <col min="15109" max="15109" width="3.1640625" style="102" customWidth="1"/>
    <col min="15110" max="15110" width="8.6640625" style="102"/>
    <col min="15111" max="15113" width="2.83203125" style="102" customWidth="1"/>
    <col min="15114" max="15117" width="6.4140625" style="102" customWidth="1"/>
    <col min="15118" max="15118" width="9.5" style="102" customWidth="1"/>
    <col min="15119" max="15121" width="2.83203125" style="102" customWidth="1"/>
    <col min="15122" max="15122" width="11.58203125" style="102" customWidth="1"/>
    <col min="15123" max="15124" width="2.83203125" style="102" customWidth="1"/>
    <col min="15125" max="15125" width="11.58203125" style="102" customWidth="1"/>
    <col min="15126" max="15364" width="8.6640625" style="102"/>
    <col min="15365" max="15365" width="3.1640625" style="102" customWidth="1"/>
    <col min="15366" max="15366" width="8.6640625" style="102"/>
    <col min="15367" max="15369" width="2.83203125" style="102" customWidth="1"/>
    <col min="15370" max="15373" width="6.4140625" style="102" customWidth="1"/>
    <col min="15374" max="15374" width="9.5" style="102" customWidth="1"/>
    <col min="15375" max="15377" width="2.83203125" style="102" customWidth="1"/>
    <col min="15378" max="15378" width="11.58203125" style="102" customWidth="1"/>
    <col min="15379" max="15380" width="2.83203125" style="102" customWidth="1"/>
    <col min="15381" max="15381" width="11.58203125" style="102" customWidth="1"/>
    <col min="15382" max="15620" width="8.6640625" style="102"/>
    <col min="15621" max="15621" width="3.1640625" style="102" customWidth="1"/>
    <col min="15622" max="15622" width="8.6640625" style="102"/>
    <col min="15623" max="15625" width="2.83203125" style="102" customWidth="1"/>
    <col min="15626" max="15629" width="6.4140625" style="102" customWidth="1"/>
    <col min="15630" max="15630" width="9.5" style="102" customWidth="1"/>
    <col min="15631" max="15633" width="2.83203125" style="102" customWidth="1"/>
    <col min="15634" max="15634" width="11.58203125" style="102" customWidth="1"/>
    <col min="15635" max="15636" width="2.83203125" style="102" customWidth="1"/>
    <col min="15637" max="15637" width="11.58203125" style="102" customWidth="1"/>
    <col min="15638" max="15876" width="8.6640625" style="102"/>
    <col min="15877" max="15877" width="3.1640625" style="102" customWidth="1"/>
    <col min="15878" max="15878" width="8.6640625" style="102"/>
    <col min="15879" max="15881" width="2.83203125" style="102" customWidth="1"/>
    <col min="15882" max="15885" width="6.4140625" style="102" customWidth="1"/>
    <col min="15886" max="15886" width="9.5" style="102" customWidth="1"/>
    <col min="15887" max="15889" width="2.83203125" style="102" customWidth="1"/>
    <col min="15890" max="15890" width="11.58203125" style="102" customWidth="1"/>
    <col min="15891" max="15892" width="2.83203125" style="102" customWidth="1"/>
    <col min="15893" max="15893" width="11.58203125" style="102" customWidth="1"/>
    <col min="15894" max="16132" width="8.6640625" style="102"/>
    <col min="16133" max="16133" width="3.1640625" style="102" customWidth="1"/>
    <col min="16134" max="16134" width="8.6640625" style="102"/>
    <col min="16135" max="16137" width="2.83203125" style="102" customWidth="1"/>
    <col min="16138" max="16141" width="6.4140625" style="102" customWidth="1"/>
    <col min="16142" max="16142" width="9.5" style="102" customWidth="1"/>
    <col min="16143" max="16145" width="2.83203125" style="102" customWidth="1"/>
    <col min="16146" max="16146" width="11.58203125" style="102" customWidth="1"/>
    <col min="16147" max="16148" width="2.83203125" style="102" customWidth="1"/>
    <col min="16149" max="16149" width="11.58203125" style="102" customWidth="1"/>
    <col min="16150" max="16384" width="8.6640625" style="102"/>
  </cols>
  <sheetData>
    <row r="1" spans="1:30" ht="32.25" customHeight="1">
      <c r="A1" s="101"/>
      <c r="C1" s="64" t="s">
        <v>5</v>
      </c>
      <c r="D1" s="12"/>
      <c r="E1" s="103" t="s">
        <v>108</v>
      </c>
      <c r="T1" s="105"/>
      <c r="U1" s="104" t="s">
        <v>23</v>
      </c>
    </row>
    <row r="2" spans="1:30" ht="18" customHeight="1" thickBot="1">
      <c r="B2" s="104"/>
      <c r="C2" s="104"/>
      <c r="E2" s="14"/>
      <c r="F2" s="15" t="s">
        <v>6</v>
      </c>
      <c r="G2" s="15"/>
      <c r="H2" s="15"/>
      <c r="I2" s="158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</row>
    <row r="3" spans="1:30" ht="14.25" customHeight="1" thickBot="1">
      <c r="P3" s="106"/>
      <c r="Q3" s="106"/>
      <c r="R3" s="106"/>
      <c r="S3" s="106"/>
      <c r="T3" s="106"/>
      <c r="U3" s="106"/>
    </row>
    <row r="4" spans="1:30" ht="15.75" customHeight="1">
      <c r="A4" s="160"/>
      <c r="B4" s="163" t="s">
        <v>18</v>
      </c>
      <c r="C4" s="163" t="s">
        <v>49</v>
      </c>
      <c r="D4" s="166" t="s">
        <v>0</v>
      </c>
      <c r="E4" s="17"/>
      <c r="F4" s="169" t="s">
        <v>7</v>
      </c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1"/>
      <c r="S4" s="172"/>
      <c r="T4" s="107"/>
      <c r="U4" s="173" t="s">
        <v>83</v>
      </c>
    </row>
    <row r="5" spans="1:30" ht="15" customHeight="1">
      <c r="A5" s="161"/>
      <c r="B5" s="164"/>
      <c r="C5" s="164"/>
      <c r="D5" s="167"/>
      <c r="E5" s="19"/>
      <c r="F5" s="176" t="s">
        <v>21</v>
      </c>
      <c r="G5" s="177"/>
      <c r="H5" s="178"/>
      <c r="I5" s="178"/>
      <c r="J5" s="179"/>
      <c r="K5" s="108"/>
      <c r="L5" s="109">
        <v>390</v>
      </c>
      <c r="M5" s="180" t="s">
        <v>78</v>
      </c>
      <c r="N5" s="181"/>
      <c r="O5" s="109">
        <v>390</v>
      </c>
      <c r="P5" s="180" t="s">
        <v>75</v>
      </c>
      <c r="Q5" s="181"/>
      <c r="R5" s="182"/>
      <c r="S5" s="183"/>
      <c r="T5" s="110">
        <v>2300</v>
      </c>
      <c r="U5" s="174"/>
    </row>
    <row r="6" spans="1:30" ht="27.5" customHeight="1" thickBot="1">
      <c r="A6" s="162"/>
      <c r="B6" s="165"/>
      <c r="C6" s="165"/>
      <c r="D6" s="168"/>
      <c r="E6" s="22" t="s">
        <v>79</v>
      </c>
      <c r="F6" s="23"/>
      <c r="G6" s="22" t="s">
        <v>20</v>
      </c>
      <c r="H6" s="24" t="s">
        <v>9</v>
      </c>
      <c r="I6" s="24" t="s">
        <v>2</v>
      </c>
      <c r="J6" s="25" t="s">
        <v>8</v>
      </c>
      <c r="K6" s="22" t="s">
        <v>22</v>
      </c>
      <c r="L6" s="91" t="s">
        <v>80</v>
      </c>
      <c r="M6" s="72"/>
      <c r="N6" s="22" t="s">
        <v>20</v>
      </c>
      <c r="O6" s="91" t="s">
        <v>81</v>
      </c>
      <c r="P6" s="26"/>
      <c r="Q6" s="27" t="s">
        <v>20</v>
      </c>
      <c r="R6" s="28" t="s">
        <v>10</v>
      </c>
      <c r="S6" s="29" t="s">
        <v>11</v>
      </c>
      <c r="T6" s="22" t="s">
        <v>82</v>
      </c>
      <c r="U6" s="175"/>
      <c r="W6" s="191" t="s">
        <v>19</v>
      </c>
      <c r="X6" s="191" t="s">
        <v>107</v>
      </c>
      <c r="Z6" s="191" t="s">
        <v>35</v>
      </c>
      <c r="AA6" s="191" t="s">
        <v>107</v>
      </c>
      <c r="AC6" s="191" t="s">
        <v>36</v>
      </c>
      <c r="AD6" s="191" t="s">
        <v>107</v>
      </c>
    </row>
    <row r="7" spans="1:30" ht="21" customHeight="1">
      <c r="A7" s="111">
        <v>1</v>
      </c>
      <c r="B7" s="112"/>
      <c r="C7" s="113"/>
      <c r="D7" s="114"/>
      <c r="E7" s="115" t="b">
        <f>IF(B7=価格表!$B$4,VLOOKUP('注文書 '!C7,価格表!$B$4:$G$15,MATCH(D7,価格表!$B$4:$G$4,0),FALSE),IF(B7=価格表!$B$30,VLOOKUP('注文書 '!C7,価格表!$B$30:$E$41,MATCH(D7,価格表!$B$30:$E$30,0),FALSE),IF(B7=価格表!$B$18,VLOOKUP('注文書 '!C7,価格表!$B$18:$E$27,MATCH(D7,価格表!$B$18:$E$18,0),FALSE))))</f>
        <v>0</v>
      </c>
      <c r="F7" s="116"/>
      <c r="G7" s="115">
        <f>LEN(F7)</f>
        <v>0</v>
      </c>
      <c r="H7" s="117"/>
      <c r="I7" s="117"/>
      <c r="J7" s="117"/>
      <c r="K7" s="115">
        <f t="shared" ref="K7:K27" si="0">COUNTA(H7:J7)*G7</f>
        <v>0</v>
      </c>
      <c r="L7" s="118">
        <f>K7*$L$5</f>
        <v>0</v>
      </c>
      <c r="M7" s="119"/>
      <c r="N7" s="115">
        <f>LEN(M7)</f>
        <v>0</v>
      </c>
      <c r="O7" s="118">
        <f>N7*$O$5</f>
        <v>0</v>
      </c>
      <c r="P7" s="120"/>
      <c r="Q7" s="121">
        <f>LEN(P7)</f>
        <v>0</v>
      </c>
      <c r="R7" s="122" t="s">
        <v>12</v>
      </c>
      <c r="S7" s="123"/>
      <c r="T7" s="124">
        <f>Q7*$T$5</f>
        <v>0</v>
      </c>
      <c r="U7" s="125">
        <f t="shared" ref="U7:U27" si="1">T7+L7+E7+O7</f>
        <v>0</v>
      </c>
      <c r="W7" s="191" t="s">
        <v>64</v>
      </c>
      <c r="X7" s="191" t="s">
        <v>86</v>
      </c>
      <c r="Z7" s="191" t="s">
        <v>29</v>
      </c>
      <c r="AA7" s="191" t="s">
        <v>97</v>
      </c>
      <c r="AC7" s="191" t="s">
        <v>27</v>
      </c>
      <c r="AD7" s="191" t="s">
        <v>103</v>
      </c>
    </row>
    <row r="8" spans="1:30" ht="21" customHeight="1" outlineLevel="1">
      <c r="A8" s="126">
        <v>2</v>
      </c>
      <c r="B8" s="60"/>
      <c r="C8" s="66"/>
      <c r="D8" s="63"/>
      <c r="E8" s="127" t="b">
        <f>IF(B8=価格表!$B$4,VLOOKUP('注文書 '!C8,価格表!$B$4:$G$15,MATCH(D8,価格表!$B$4:$G$4,0),FALSE),IF(B8=価格表!$B$30,VLOOKUP('注文書 '!C8,価格表!$B$30:$E$41,MATCH(D8,価格表!$B$30:$E$30,0),FALSE),IF(B8=価格表!$B$18,VLOOKUP('注文書 '!C8,価格表!$B$18:$E$27,MATCH(D8,価格表!$B$18:$E$18,0),FALSE))))</f>
        <v>0</v>
      </c>
      <c r="F8" s="43"/>
      <c r="G8" s="128">
        <f t="shared" ref="G8:G27" si="2">LEN(F8)</f>
        <v>0</v>
      </c>
      <c r="H8" s="44"/>
      <c r="I8" s="44"/>
      <c r="J8" s="45"/>
      <c r="K8" s="128">
        <f t="shared" si="0"/>
        <v>0</v>
      </c>
      <c r="L8" s="129">
        <f>K8*$L$5</f>
        <v>0</v>
      </c>
      <c r="M8" s="46"/>
      <c r="N8" s="128">
        <f t="shared" ref="N8:N27" si="3">LEN(M8)</f>
        <v>0</v>
      </c>
      <c r="O8" s="129">
        <f t="shared" ref="O8:O27" si="4">N8*$O$5</f>
        <v>0</v>
      </c>
      <c r="P8" s="46"/>
      <c r="Q8" s="128">
        <f t="shared" ref="Q8:Q27" si="5">LEN(P8)</f>
        <v>0</v>
      </c>
      <c r="R8" s="44" t="s">
        <v>12</v>
      </c>
      <c r="S8" s="42"/>
      <c r="T8" s="130">
        <f>Q8*$T$5</f>
        <v>0</v>
      </c>
      <c r="U8" s="131">
        <f t="shared" si="1"/>
        <v>0</v>
      </c>
      <c r="W8" s="191" t="s">
        <v>61</v>
      </c>
      <c r="X8" s="191" t="s">
        <v>87</v>
      </c>
      <c r="Z8" s="191" t="s">
        <v>30</v>
      </c>
      <c r="AA8" s="191" t="s">
        <v>91</v>
      </c>
      <c r="AC8" s="191" t="s">
        <v>42</v>
      </c>
      <c r="AD8" s="191" t="s">
        <v>102</v>
      </c>
    </row>
    <row r="9" spans="1:30" ht="21" customHeight="1" outlineLevel="1">
      <c r="A9" s="126">
        <v>3</v>
      </c>
      <c r="B9" s="60"/>
      <c r="C9" s="66"/>
      <c r="D9" s="63"/>
      <c r="E9" s="127" t="b">
        <f>IF(B9=価格表!$B$4,VLOOKUP('注文書 '!C9,価格表!$B$4:$G$15,MATCH(D9,価格表!$B$4:$G$4,0),FALSE),IF(B9=価格表!$B$30,VLOOKUP('注文書 '!C9,価格表!$B$30:$E$41,MATCH(D9,価格表!$B$30:$E$30,0),FALSE),IF(B9=価格表!$B$18,VLOOKUP('注文書 '!C9,価格表!$B$18:$E$27,MATCH(D9,価格表!$B$18:$E$18,0),FALSE))))</f>
        <v>0</v>
      </c>
      <c r="F9" s="43"/>
      <c r="G9" s="128">
        <f t="shared" si="2"/>
        <v>0</v>
      </c>
      <c r="H9" s="44"/>
      <c r="I9" s="44"/>
      <c r="J9" s="45"/>
      <c r="K9" s="128">
        <f t="shared" si="0"/>
        <v>0</v>
      </c>
      <c r="L9" s="129">
        <f>K9*$L$5</f>
        <v>0</v>
      </c>
      <c r="M9" s="46"/>
      <c r="N9" s="128">
        <f t="shared" si="3"/>
        <v>0</v>
      </c>
      <c r="O9" s="129">
        <f t="shared" si="4"/>
        <v>0</v>
      </c>
      <c r="P9" s="46"/>
      <c r="Q9" s="128">
        <f t="shared" si="5"/>
        <v>0</v>
      </c>
      <c r="R9" s="44" t="s">
        <v>12</v>
      </c>
      <c r="S9" s="42"/>
      <c r="T9" s="130">
        <f>Q9*$T$5</f>
        <v>0</v>
      </c>
      <c r="U9" s="131">
        <f t="shared" si="1"/>
        <v>0</v>
      </c>
      <c r="W9" s="191" t="s">
        <v>27</v>
      </c>
      <c r="X9" s="191" t="s">
        <v>88</v>
      </c>
      <c r="Z9" s="191" t="s">
        <v>31</v>
      </c>
      <c r="AA9" s="191" t="s">
        <v>92</v>
      </c>
      <c r="AC9" s="191" t="s">
        <v>43</v>
      </c>
      <c r="AD9" s="191" t="s">
        <v>104</v>
      </c>
    </row>
    <row r="10" spans="1:30" ht="21" customHeight="1" outlineLevel="1">
      <c r="A10" s="126">
        <v>4</v>
      </c>
      <c r="B10" s="60"/>
      <c r="C10" s="66"/>
      <c r="D10" s="63"/>
      <c r="E10" s="127" t="b">
        <f>IF(B10=価格表!$B$4,VLOOKUP('注文書 '!C10,価格表!$B$4:$G$15,MATCH(D10,価格表!$B$4:$G$4,0),FALSE),IF(B10=価格表!$B$30,VLOOKUP('注文書 '!C10,価格表!$B$30:$E$41,MATCH(D10,価格表!$B$30:$E$30,0),FALSE),IF(B10=価格表!$B$18,VLOOKUP('注文書 '!C10,価格表!$B$18:$E$27,MATCH(D10,価格表!$B$18:$E$18,0),FALSE))))</f>
        <v>0</v>
      </c>
      <c r="F10" s="43"/>
      <c r="G10" s="128">
        <f t="shared" si="2"/>
        <v>0</v>
      </c>
      <c r="H10" s="44"/>
      <c r="I10" s="44"/>
      <c r="J10" s="45"/>
      <c r="K10" s="128">
        <f t="shared" si="0"/>
        <v>0</v>
      </c>
      <c r="L10" s="129">
        <f t="shared" ref="L10" si="6">K10*$L$5</f>
        <v>0</v>
      </c>
      <c r="M10" s="46"/>
      <c r="N10" s="128">
        <f t="shared" si="3"/>
        <v>0</v>
      </c>
      <c r="O10" s="129">
        <f t="shared" si="4"/>
        <v>0</v>
      </c>
      <c r="P10" s="46"/>
      <c r="Q10" s="128">
        <f t="shared" si="5"/>
        <v>0</v>
      </c>
      <c r="R10" s="44" t="s">
        <v>12</v>
      </c>
      <c r="S10" s="42"/>
      <c r="T10" s="130">
        <f t="shared" ref="T10:T27" si="7">Q10*$T$5</f>
        <v>0</v>
      </c>
      <c r="U10" s="131">
        <f t="shared" si="1"/>
        <v>0</v>
      </c>
      <c r="W10" s="191" t="s">
        <v>62</v>
      </c>
      <c r="X10" s="191" t="s">
        <v>89</v>
      </c>
      <c r="Z10" s="191" t="s">
        <v>37</v>
      </c>
      <c r="AA10" s="191" t="s">
        <v>98</v>
      </c>
      <c r="AC10" s="191" t="s">
        <v>29</v>
      </c>
      <c r="AD10" s="191" t="s">
        <v>89</v>
      </c>
    </row>
    <row r="11" spans="1:30" ht="21" customHeight="1" outlineLevel="1">
      <c r="A11" s="126">
        <v>5</v>
      </c>
      <c r="B11" s="60"/>
      <c r="C11" s="66"/>
      <c r="D11" s="63"/>
      <c r="E11" s="127" t="b">
        <f>IF(B11=価格表!$B$4,VLOOKUP('注文書 '!C11,価格表!$B$4:$G$15,MATCH(D11,価格表!$B$4:$G$4,0),FALSE),IF(B11=価格表!$B$30,VLOOKUP('注文書 '!C11,価格表!$B$30:$E$41,MATCH(D11,価格表!$B$30:$E$30,0),FALSE),IF(B11=価格表!$B$18,VLOOKUP('注文書 '!C11,価格表!$B$18:$E$27,MATCH(D11,価格表!$B$18:$E$18,0),FALSE))))</f>
        <v>0</v>
      </c>
      <c r="F11" s="43"/>
      <c r="G11" s="128">
        <f t="shared" si="2"/>
        <v>0</v>
      </c>
      <c r="H11" s="44"/>
      <c r="I11" s="44"/>
      <c r="J11" s="45"/>
      <c r="K11" s="128">
        <f t="shared" si="0"/>
        <v>0</v>
      </c>
      <c r="L11" s="129">
        <f>K11*$L$5</f>
        <v>0</v>
      </c>
      <c r="M11" s="46"/>
      <c r="N11" s="128">
        <f t="shared" si="3"/>
        <v>0</v>
      </c>
      <c r="O11" s="129">
        <f t="shared" si="4"/>
        <v>0</v>
      </c>
      <c r="P11" s="46"/>
      <c r="Q11" s="128">
        <f t="shared" si="5"/>
        <v>0</v>
      </c>
      <c r="R11" s="44" t="s">
        <v>12</v>
      </c>
      <c r="S11" s="42"/>
      <c r="T11" s="130">
        <f t="shared" si="7"/>
        <v>0</v>
      </c>
      <c r="U11" s="131">
        <f t="shared" si="1"/>
        <v>0</v>
      </c>
      <c r="W11" s="191" t="s">
        <v>65</v>
      </c>
      <c r="X11" s="191" t="s">
        <v>90</v>
      </c>
      <c r="Z11" s="191" t="s">
        <v>38</v>
      </c>
      <c r="AA11" s="191" t="s">
        <v>93</v>
      </c>
      <c r="AC11" s="191" t="s">
        <v>30</v>
      </c>
      <c r="AD11" s="191" t="s">
        <v>105</v>
      </c>
    </row>
    <row r="12" spans="1:30" ht="21" customHeight="1" outlineLevel="1">
      <c r="A12" s="126">
        <v>6</v>
      </c>
      <c r="B12" s="60"/>
      <c r="C12" s="66"/>
      <c r="D12" s="63"/>
      <c r="E12" s="127" t="b">
        <f>IF(B12=価格表!$B$4,VLOOKUP('注文書 '!C12,価格表!$B$4:$G$15,MATCH(D12,価格表!$B$4:$G$4,0),FALSE),IF(B12=価格表!$B$30,VLOOKUP('注文書 '!C12,価格表!$B$30:$E$41,MATCH(D12,価格表!$B$30:$E$30,0),FALSE),IF(B12=価格表!$B$18,VLOOKUP('注文書 '!C12,価格表!$B$18:$E$27,MATCH(D12,価格表!$B$18:$E$18,0),FALSE))))</f>
        <v>0</v>
      </c>
      <c r="F12" s="43"/>
      <c r="G12" s="128">
        <f t="shared" si="2"/>
        <v>0</v>
      </c>
      <c r="H12" s="44"/>
      <c r="I12" s="44"/>
      <c r="J12" s="45"/>
      <c r="K12" s="128">
        <f t="shared" si="0"/>
        <v>0</v>
      </c>
      <c r="L12" s="129">
        <f t="shared" ref="L12:L27" si="8">K12*$L$5</f>
        <v>0</v>
      </c>
      <c r="M12" s="46"/>
      <c r="N12" s="128">
        <f t="shared" si="3"/>
        <v>0</v>
      </c>
      <c r="O12" s="129">
        <f t="shared" si="4"/>
        <v>0</v>
      </c>
      <c r="P12" s="46"/>
      <c r="Q12" s="128">
        <f t="shared" si="5"/>
        <v>0</v>
      </c>
      <c r="R12" s="44" t="s">
        <v>12</v>
      </c>
      <c r="S12" s="42"/>
      <c r="T12" s="130">
        <f t="shared" si="7"/>
        <v>0</v>
      </c>
      <c r="U12" s="131">
        <f t="shared" si="1"/>
        <v>0</v>
      </c>
      <c r="W12" s="191" t="s">
        <v>66</v>
      </c>
      <c r="X12" s="191" t="s">
        <v>91</v>
      </c>
      <c r="Z12" s="191" t="s">
        <v>39</v>
      </c>
      <c r="AA12" s="191" t="s">
        <v>99</v>
      </c>
      <c r="AC12" s="191" t="s">
        <v>31</v>
      </c>
      <c r="AD12" s="191" t="s">
        <v>90</v>
      </c>
    </row>
    <row r="13" spans="1:30" ht="21" customHeight="1" outlineLevel="1">
      <c r="A13" s="126">
        <v>7</v>
      </c>
      <c r="B13" s="60"/>
      <c r="C13" s="66"/>
      <c r="D13" s="63"/>
      <c r="E13" s="127" t="b">
        <f>IF(B13=価格表!$B$4,VLOOKUP('注文書 '!C13,価格表!$B$4:$G$15,MATCH(D13,価格表!$B$4:$G$4,0),FALSE),IF(B13=価格表!$B$30,VLOOKUP('注文書 '!C13,価格表!$B$30:$E$41,MATCH(D13,価格表!$B$30:$E$30,0),FALSE),IF(B13=価格表!$B$18,VLOOKUP('注文書 '!C13,価格表!$B$18:$E$27,MATCH(D13,価格表!$B$18:$E$18,0),FALSE))))</f>
        <v>0</v>
      </c>
      <c r="F13" s="43"/>
      <c r="G13" s="128">
        <f t="shared" si="2"/>
        <v>0</v>
      </c>
      <c r="H13" s="44"/>
      <c r="I13" s="44"/>
      <c r="J13" s="45"/>
      <c r="K13" s="128">
        <f t="shared" si="0"/>
        <v>0</v>
      </c>
      <c r="L13" s="129">
        <f t="shared" si="8"/>
        <v>0</v>
      </c>
      <c r="M13" s="46"/>
      <c r="N13" s="128">
        <f t="shared" si="3"/>
        <v>0</v>
      </c>
      <c r="O13" s="129">
        <f t="shared" si="4"/>
        <v>0</v>
      </c>
      <c r="P13" s="46"/>
      <c r="Q13" s="128">
        <f t="shared" si="5"/>
        <v>0</v>
      </c>
      <c r="R13" s="44" t="s">
        <v>12</v>
      </c>
      <c r="S13" s="42"/>
      <c r="T13" s="130">
        <f t="shared" si="7"/>
        <v>0</v>
      </c>
      <c r="U13" s="131">
        <f t="shared" si="1"/>
        <v>0</v>
      </c>
      <c r="W13" s="191" t="s">
        <v>57</v>
      </c>
      <c r="X13" s="191" t="s">
        <v>92</v>
      </c>
      <c r="Z13" s="191" t="s">
        <v>40</v>
      </c>
      <c r="AA13" s="191" t="s">
        <v>100</v>
      </c>
      <c r="AC13" s="191" t="s">
        <v>37</v>
      </c>
      <c r="AD13" s="191" t="s">
        <v>91</v>
      </c>
    </row>
    <row r="14" spans="1:30" ht="21" customHeight="1" outlineLevel="1">
      <c r="A14" s="126">
        <v>8</v>
      </c>
      <c r="B14" s="60"/>
      <c r="C14" s="66"/>
      <c r="D14" s="63"/>
      <c r="E14" s="127" t="b">
        <f>IF(B14=価格表!$B$4,VLOOKUP('注文書 '!C14,価格表!$B$4:$G$15,MATCH(D14,価格表!$B$4:$G$4,0),FALSE),IF(B14=価格表!$B$30,VLOOKUP('注文書 '!C14,価格表!$B$30:$E$41,MATCH(D14,価格表!$B$30:$E$30,0),FALSE),IF(B14=価格表!$B$18,VLOOKUP('注文書 '!C14,価格表!$B$18:$E$27,MATCH(D14,価格表!$B$18:$E$18,0),FALSE))))</f>
        <v>0</v>
      </c>
      <c r="F14" s="43"/>
      <c r="G14" s="128">
        <f t="shared" si="2"/>
        <v>0</v>
      </c>
      <c r="H14" s="44"/>
      <c r="I14" s="44"/>
      <c r="J14" s="45"/>
      <c r="K14" s="128">
        <f t="shared" si="0"/>
        <v>0</v>
      </c>
      <c r="L14" s="129">
        <f t="shared" si="8"/>
        <v>0</v>
      </c>
      <c r="M14" s="46"/>
      <c r="N14" s="128">
        <f t="shared" si="3"/>
        <v>0</v>
      </c>
      <c r="O14" s="129">
        <f t="shared" si="4"/>
        <v>0</v>
      </c>
      <c r="P14" s="46"/>
      <c r="Q14" s="128">
        <f t="shared" si="5"/>
        <v>0</v>
      </c>
      <c r="R14" s="44" t="s">
        <v>12</v>
      </c>
      <c r="S14" s="42"/>
      <c r="T14" s="130">
        <f t="shared" si="7"/>
        <v>0</v>
      </c>
      <c r="U14" s="131">
        <f t="shared" si="1"/>
        <v>0</v>
      </c>
      <c r="W14" s="191" t="s">
        <v>67</v>
      </c>
      <c r="X14" s="191" t="s">
        <v>93</v>
      </c>
      <c r="Z14" s="191" t="s">
        <v>4</v>
      </c>
      <c r="AA14" s="191" t="s">
        <v>101</v>
      </c>
      <c r="AC14" s="191" t="s">
        <v>38</v>
      </c>
      <c r="AD14" s="191" t="s">
        <v>92</v>
      </c>
    </row>
    <row r="15" spans="1:30" ht="21" customHeight="1" outlineLevel="1">
      <c r="A15" s="126">
        <v>9</v>
      </c>
      <c r="B15" s="60"/>
      <c r="C15" s="66"/>
      <c r="D15" s="63"/>
      <c r="E15" s="127" t="b">
        <f>IF(B15=価格表!$B$4,VLOOKUP('注文書 '!C15,価格表!$B$4:$G$15,MATCH(D15,価格表!$B$4:$G$4,0),FALSE),IF(B15=価格表!$B$30,VLOOKUP('注文書 '!C15,価格表!$B$30:$E$41,MATCH(D15,価格表!$B$30:$E$30,0),FALSE),IF(B15=価格表!$B$18,VLOOKUP('注文書 '!C15,価格表!$B$18:$E$27,MATCH(D15,価格表!$B$18:$E$18,0),FALSE))))</f>
        <v>0</v>
      </c>
      <c r="F15" s="43"/>
      <c r="G15" s="128">
        <f t="shared" si="2"/>
        <v>0</v>
      </c>
      <c r="H15" s="44"/>
      <c r="I15" s="44"/>
      <c r="J15" s="45"/>
      <c r="K15" s="128">
        <f t="shared" si="0"/>
        <v>0</v>
      </c>
      <c r="L15" s="129">
        <f t="shared" si="8"/>
        <v>0</v>
      </c>
      <c r="M15" s="46"/>
      <c r="N15" s="128">
        <f t="shared" si="3"/>
        <v>0</v>
      </c>
      <c r="O15" s="129">
        <f t="shared" si="4"/>
        <v>0</v>
      </c>
      <c r="P15" s="46"/>
      <c r="Q15" s="128">
        <f t="shared" si="5"/>
        <v>0</v>
      </c>
      <c r="R15" s="44" t="s">
        <v>12</v>
      </c>
      <c r="S15" s="42"/>
      <c r="T15" s="130">
        <f t="shared" si="7"/>
        <v>0</v>
      </c>
      <c r="U15" s="131">
        <f t="shared" si="1"/>
        <v>0</v>
      </c>
      <c r="W15" s="191" t="s">
        <v>68</v>
      </c>
      <c r="X15" s="191" t="s">
        <v>94</v>
      </c>
      <c r="Z15" s="191" t="s">
        <v>41</v>
      </c>
      <c r="AA15" s="191" t="s">
        <v>95</v>
      </c>
      <c r="AC15" s="191" t="s">
        <v>39</v>
      </c>
      <c r="AD15" s="191" t="s">
        <v>98</v>
      </c>
    </row>
    <row r="16" spans="1:30" ht="21" customHeight="1" outlineLevel="1">
      <c r="A16" s="126">
        <v>10</v>
      </c>
      <c r="B16" s="60"/>
      <c r="C16" s="66"/>
      <c r="D16" s="63"/>
      <c r="E16" s="127" t="b">
        <f>IF(B16=価格表!$B$4,VLOOKUP('注文書 '!C16,価格表!$B$4:$G$15,MATCH(D16,価格表!$B$4:$G$4,0),FALSE),IF(B16=価格表!$B$30,VLOOKUP('注文書 '!C16,価格表!$B$30:$E$41,MATCH(D16,価格表!$B$30:$E$30,0),FALSE),IF(B16=価格表!$B$18,VLOOKUP('注文書 '!C16,価格表!$B$18:$E$27,MATCH(D16,価格表!$B$18:$E$18,0),FALSE))))</f>
        <v>0</v>
      </c>
      <c r="F16" s="43"/>
      <c r="G16" s="128">
        <f t="shared" si="2"/>
        <v>0</v>
      </c>
      <c r="H16" s="44"/>
      <c r="I16" s="44"/>
      <c r="J16" s="45"/>
      <c r="K16" s="128">
        <f t="shared" si="0"/>
        <v>0</v>
      </c>
      <c r="L16" s="129">
        <f t="shared" si="8"/>
        <v>0</v>
      </c>
      <c r="M16" s="46"/>
      <c r="N16" s="128">
        <f t="shared" si="3"/>
        <v>0</v>
      </c>
      <c r="O16" s="129">
        <f t="shared" si="4"/>
        <v>0</v>
      </c>
      <c r="P16" s="46"/>
      <c r="Q16" s="128">
        <f t="shared" si="5"/>
        <v>0</v>
      </c>
      <c r="R16" s="44" t="s">
        <v>12</v>
      </c>
      <c r="S16" s="42"/>
      <c r="T16" s="130">
        <f t="shared" si="7"/>
        <v>0</v>
      </c>
      <c r="U16" s="131">
        <f t="shared" si="1"/>
        <v>0</v>
      </c>
      <c r="W16" s="191" t="s">
        <v>69</v>
      </c>
      <c r="X16" s="191" t="s">
        <v>96</v>
      </c>
      <c r="AC16" s="191" t="s">
        <v>40</v>
      </c>
      <c r="AD16" s="191" t="s">
        <v>93</v>
      </c>
    </row>
    <row r="17" spans="1:30" ht="21" customHeight="1" outlineLevel="1">
      <c r="A17" s="126">
        <v>11</v>
      </c>
      <c r="B17" s="60"/>
      <c r="C17" s="66"/>
      <c r="D17" s="63"/>
      <c r="E17" s="127" t="b">
        <f>IF(B17=価格表!$B$4,VLOOKUP('注文書 '!C17,価格表!$B$4:$G$15,MATCH(D17,価格表!$B$4:$G$4,0),FALSE),IF(B17=価格表!$B$30,VLOOKUP('注文書 '!C17,価格表!$B$30:$E$41,MATCH(D17,価格表!$B$30:$E$30,0),FALSE),IF(B17=価格表!$B$18,VLOOKUP('注文書 '!C17,価格表!$B$18:$E$27,MATCH(D17,価格表!$B$18:$E$18,0),FALSE))))</f>
        <v>0</v>
      </c>
      <c r="F17" s="43"/>
      <c r="G17" s="128">
        <f t="shared" si="2"/>
        <v>0</v>
      </c>
      <c r="H17" s="44"/>
      <c r="I17" s="44"/>
      <c r="J17" s="45"/>
      <c r="K17" s="128">
        <f t="shared" si="0"/>
        <v>0</v>
      </c>
      <c r="L17" s="129">
        <f t="shared" si="8"/>
        <v>0</v>
      </c>
      <c r="M17" s="46"/>
      <c r="N17" s="128">
        <f t="shared" si="3"/>
        <v>0</v>
      </c>
      <c r="O17" s="129">
        <f t="shared" si="4"/>
        <v>0</v>
      </c>
      <c r="P17" s="46"/>
      <c r="Q17" s="128">
        <f t="shared" si="5"/>
        <v>0</v>
      </c>
      <c r="R17" s="44" t="s">
        <v>12</v>
      </c>
      <c r="S17" s="42"/>
      <c r="T17" s="130">
        <f t="shared" si="7"/>
        <v>0</v>
      </c>
      <c r="U17" s="131">
        <f t="shared" si="1"/>
        <v>0</v>
      </c>
      <c r="W17" s="191" t="s">
        <v>24</v>
      </c>
      <c r="X17" s="191"/>
      <c r="AC17" s="191" t="s">
        <v>41</v>
      </c>
      <c r="AD17" s="191" t="s">
        <v>94</v>
      </c>
    </row>
    <row r="18" spans="1:30" ht="21" customHeight="1" outlineLevel="1">
      <c r="A18" s="126">
        <v>12</v>
      </c>
      <c r="B18" s="60"/>
      <c r="C18" s="66"/>
      <c r="D18" s="63"/>
      <c r="E18" s="127" t="b">
        <f>IF(B18=価格表!$B$4,VLOOKUP('注文書 '!C18,価格表!$B$4:$G$15,MATCH(D18,価格表!$B$4:$G$4,0),FALSE),IF(B18=価格表!$B$30,VLOOKUP('注文書 '!C18,価格表!$B$30:$E$41,MATCH(D18,価格表!$B$30:$E$30,0),FALSE),IF(B18=価格表!$B$18,VLOOKUP('注文書 '!C18,価格表!$B$18:$E$27,MATCH(D18,価格表!$B$18:$E$18,0),FALSE))))</f>
        <v>0</v>
      </c>
      <c r="F18" s="43"/>
      <c r="G18" s="128">
        <f t="shared" si="2"/>
        <v>0</v>
      </c>
      <c r="H18" s="44"/>
      <c r="I18" s="44"/>
      <c r="J18" s="45"/>
      <c r="K18" s="128">
        <f t="shared" si="0"/>
        <v>0</v>
      </c>
      <c r="L18" s="129">
        <f t="shared" si="8"/>
        <v>0</v>
      </c>
      <c r="M18" s="46"/>
      <c r="N18" s="128">
        <f t="shared" si="3"/>
        <v>0</v>
      </c>
      <c r="O18" s="129">
        <f t="shared" si="4"/>
        <v>0</v>
      </c>
      <c r="P18" s="46"/>
      <c r="Q18" s="128">
        <f t="shared" si="5"/>
        <v>0</v>
      </c>
      <c r="R18" s="44" t="s">
        <v>12</v>
      </c>
      <c r="S18" s="42"/>
      <c r="T18" s="130">
        <f t="shared" si="7"/>
        <v>0</v>
      </c>
      <c r="U18" s="131">
        <f t="shared" si="1"/>
        <v>0</v>
      </c>
    </row>
    <row r="19" spans="1:30" ht="21" customHeight="1" outlineLevel="1">
      <c r="A19" s="126">
        <v>13</v>
      </c>
      <c r="B19" s="60"/>
      <c r="C19" s="66"/>
      <c r="D19" s="63"/>
      <c r="E19" s="127" t="b">
        <f>IF(B19=価格表!$B$4,VLOOKUP('注文書 '!C19,価格表!$B$4:$G$15,MATCH(D19,価格表!$B$4:$G$4,0),FALSE),IF(B19=価格表!$B$30,VLOOKUP('注文書 '!C19,価格表!$B$30:$E$41,MATCH(D19,価格表!$B$30:$E$30,0),FALSE),IF(B19=価格表!$B$18,VLOOKUP('注文書 '!C19,価格表!$B$18:$E$27,MATCH(D19,価格表!$B$18:$E$18,0),FALSE))))</f>
        <v>0</v>
      </c>
      <c r="F19" s="43"/>
      <c r="G19" s="128">
        <f t="shared" si="2"/>
        <v>0</v>
      </c>
      <c r="H19" s="44"/>
      <c r="I19" s="44"/>
      <c r="J19" s="45"/>
      <c r="K19" s="128">
        <f t="shared" si="0"/>
        <v>0</v>
      </c>
      <c r="L19" s="129">
        <f t="shared" si="8"/>
        <v>0</v>
      </c>
      <c r="M19" s="46"/>
      <c r="N19" s="128">
        <f t="shared" si="3"/>
        <v>0</v>
      </c>
      <c r="O19" s="129">
        <f t="shared" si="4"/>
        <v>0</v>
      </c>
      <c r="P19" s="46"/>
      <c r="Q19" s="128">
        <f t="shared" si="5"/>
        <v>0</v>
      </c>
      <c r="R19" s="44" t="s">
        <v>12</v>
      </c>
      <c r="S19" s="42"/>
      <c r="T19" s="130">
        <f t="shared" si="7"/>
        <v>0</v>
      </c>
      <c r="U19" s="131">
        <f t="shared" si="1"/>
        <v>0</v>
      </c>
      <c r="W19" s="193"/>
    </row>
    <row r="20" spans="1:30" ht="21" customHeight="1" outlineLevel="1">
      <c r="A20" s="126">
        <v>14</v>
      </c>
      <c r="B20" s="60"/>
      <c r="C20" s="66"/>
      <c r="D20" s="63"/>
      <c r="E20" s="127" t="b">
        <f>IF(B20=価格表!$B$4,VLOOKUP('注文書 '!C20,価格表!$B$4:$G$15,MATCH(D20,価格表!$B$4:$G$4,0),FALSE),IF(B20=価格表!$B$30,VLOOKUP('注文書 '!C20,価格表!$B$30:$E$41,MATCH(D20,価格表!$B$30:$E$30,0),FALSE),IF(B20=価格表!$B$18,VLOOKUP('注文書 '!C20,価格表!$B$18:$E$27,MATCH(D20,価格表!$B$18:$E$18,0),FALSE))))</f>
        <v>0</v>
      </c>
      <c r="F20" s="43"/>
      <c r="G20" s="128">
        <f t="shared" si="2"/>
        <v>0</v>
      </c>
      <c r="H20" s="44"/>
      <c r="I20" s="44"/>
      <c r="J20" s="45"/>
      <c r="K20" s="128">
        <f t="shared" si="0"/>
        <v>0</v>
      </c>
      <c r="L20" s="129">
        <f t="shared" si="8"/>
        <v>0</v>
      </c>
      <c r="M20" s="46"/>
      <c r="N20" s="128">
        <f t="shared" si="3"/>
        <v>0</v>
      </c>
      <c r="O20" s="129">
        <f t="shared" si="4"/>
        <v>0</v>
      </c>
      <c r="P20" s="46"/>
      <c r="Q20" s="128">
        <f t="shared" si="5"/>
        <v>0</v>
      </c>
      <c r="R20" s="44" t="s">
        <v>12</v>
      </c>
      <c r="S20" s="42"/>
      <c r="T20" s="130">
        <f t="shared" si="7"/>
        <v>0</v>
      </c>
      <c r="U20" s="131">
        <f t="shared" si="1"/>
        <v>0</v>
      </c>
      <c r="W20" s="193"/>
    </row>
    <row r="21" spans="1:30" ht="21" customHeight="1" outlineLevel="1">
      <c r="A21" s="126">
        <v>15</v>
      </c>
      <c r="B21" s="60"/>
      <c r="C21" s="66"/>
      <c r="D21" s="63"/>
      <c r="E21" s="127" t="b">
        <f>IF(B21=価格表!$B$4,VLOOKUP('注文書 '!C21,価格表!$B$4:$G$15,MATCH(D21,価格表!$B$4:$G$4,0),FALSE),IF(B21=価格表!$B$30,VLOOKUP('注文書 '!C21,価格表!$B$30:$E$41,MATCH(D21,価格表!$B$30:$E$30,0),FALSE),IF(B21=価格表!$B$18,VLOOKUP('注文書 '!C21,価格表!$B$18:$E$27,MATCH(D21,価格表!$B$18:$E$18,0),FALSE))))</f>
        <v>0</v>
      </c>
      <c r="F21" s="43"/>
      <c r="G21" s="128">
        <f t="shared" si="2"/>
        <v>0</v>
      </c>
      <c r="H21" s="44"/>
      <c r="I21" s="44"/>
      <c r="J21" s="45"/>
      <c r="K21" s="128">
        <f t="shared" si="0"/>
        <v>0</v>
      </c>
      <c r="L21" s="129">
        <f t="shared" si="8"/>
        <v>0</v>
      </c>
      <c r="M21" s="46"/>
      <c r="N21" s="128">
        <f t="shared" si="3"/>
        <v>0</v>
      </c>
      <c r="O21" s="129">
        <f t="shared" si="4"/>
        <v>0</v>
      </c>
      <c r="P21" s="46"/>
      <c r="Q21" s="128">
        <f t="shared" si="5"/>
        <v>0</v>
      </c>
      <c r="R21" s="44" t="s">
        <v>12</v>
      </c>
      <c r="S21" s="42"/>
      <c r="T21" s="130">
        <f t="shared" si="7"/>
        <v>0</v>
      </c>
      <c r="U21" s="131">
        <f t="shared" si="1"/>
        <v>0</v>
      </c>
      <c r="W21" s="193"/>
    </row>
    <row r="22" spans="1:30" ht="21" customHeight="1" outlineLevel="1">
      <c r="A22" s="126">
        <v>16</v>
      </c>
      <c r="B22" s="60"/>
      <c r="C22" s="66"/>
      <c r="D22" s="63"/>
      <c r="E22" s="127" t="b">
        <f>IF(B22=価格表!$B$4,VLOOKUP('注文書 '!C22,価格表!$B$4:$G$15,MATCH(D22,価格表!$B$4:$G$4,0),FALSE),IF(B22=価格表!$B$30,VLOOKUP('注文書 '!C22,価格表!$B$30:$E$41,MATCH(D22,価格表!$B$30:$E$30,0),FALSE),IF(B22=価格表!$B$18,VLOOKUP('注文書 '!C22,価格表!$B$18:$E$27,MATCH(D22,価格表!$B$18:$E$18,0),FALSE))))</f>
        <v>0</v>
      </c>
      <c r="F22" s="43"/>
      <c r="G22" s="128">
        <f t="shared" si="2"/>
        <v>0</v>
      </c>
      <c r="H22" s="44"/>
      <c r="I22" s="44"/>
      <c r="J22" s="45"/>
      <c r="K22" s="128">
        <f t="shared" si="0"/>
        <v>0</v>
      </c>
      <c r="L22" s="129">
        <f t="shared" si="8"/>
        <v>0</v>
      </c>
      <c r="M22" s="46"/>
      <c r="N22" s="128">
        <f t="shared" si="3"/>
        <v>0</v>
      </c>
      <c r="O22" s="129">
        <f t="shared" si="4"/>
        <v>0</v>
      </c>
      <c r="P22" s="46"/>
      <c r="Q22" s="128">
        <f t="shared" si="5"/>
        <v>0</v>
      </c>
      <c r="R22" s="44" t="s">
        <v>12</v>
      </c>
      <c r="S22" s="42"/>
      <c r="T22" s="130">
        <f t="shared" si="7"/>
        <v>0</v>
      </c>
      <c r="U22" s="131">
        <f t="shared" si="1"/>
        <v>0</v>
      </c>
      <c r="W22" s="193"/>
    </row>
    <row r="23" spans="1:30" ht="21" customHeight="1" outlineLevel="1">
      <c r="A23" s="126">
        <v>17</v>
      </c>
      <c r="B23" s="60"/>
      <c r="C23" s="66"/>
      <c r="D23" s="63"/>
      <c r="E23" s="127" t="b">
        <f>IF(B23=価格表!$B$4,VLOOKUP('注文書 '!C23,価格表!$B$4:$G$15,MATCH(D23,価格表!$B$4:$G$4,0),FALSE),IF(B23=価格表!$B$30,VLOOKUP('注文書 '!C23,価格表!$B$30:$E$41,MATCH(D23,価格表!$B$30:$E$30,0),FALSE),IF(B23=価格表!$B$18,VLOOKUP('注文書 '!C23,価格表!$B$18:$E$27,MATCH(D23,価格表!$B$18:$E$18,0),FALSE))))</f>
        <v>0</v>
      </c>
      <c r="F23" s="43"/>
      <c r="G23" s="128">
        <f t="shared" si="2"/>
        <v>0</v>
      </c>
      <c r="H23" s="44"/>
      <c r="I23" s="44"/>
      <c r="J23" s="45"/>
      <c r="K23" s="128">
        <f t="shared" si="0"/>
        <v>0</v>
      </c>
      <c r="L23" s="129">
        <f t="shared" si="8"/>
        <v>0</v>
      </c>
      <c r="M23" s="46"/>
      <c r="N23" s="128">
        <f t="shared" si="3"/>
        <v>0</v>
      </c>
      <c r="O23" s="129">
        <f t="shared" si="4"/>
        <v>0</v>
      </c>
      <c r="P23" s="46"/>
      <c r="Q23" s="128">
        <f t="shared" si="5"/>
        <v>0</v>
      </c>
      <c r="R23" s="44" t="s">
        <v>12</v>
      </c>
      <c r="S23" s="42"/>
      <c r="T23" s="130">
        <f t="shared" si="7"/>
        <v>0</v>
      </c>
      <c r="U23" s="131">
        <f t="shared" si="1"/>
        <v>0</v>
      </c>
      <c r="W23" s="193"/>
    </row>
    <row r="24" spans="1:30" ht="21" customHeight="1" outlineLevel="1">
      <c r="A24" s="126">
        <v>18</v>
      </c>
      <c r="B24" s="60"/>
      <c r="C24" s="66"/>
      <c r="D24" s="63"/>
      <c r="E24" s="127" t="b">
        <f>IF(B24=価格表!$B$4,VLOOKUP('注文書 '!C24,価格表!$B$4:$G$15,MATCH(D24,価格表!$B$4:$G$4,0),FALSE),IF(B24=価格表!$B$30,VLOOKUP('注文書 '!C24,価格表!$B$30:$E$41,MATCH(D24,価格表!$B$30:$E$30,0),FALSE),IF(B24=価格表!$B$18,VLOOKUP('注文書 '!C24,価格表!$B$18:$E$27,MATCH(D24,価格表!$B$18:$E$18,0),FALSE))))</f>
        <v>0</v>
      </c>
      <c r="F24" s="43"/>
      <c r="G24" s="128">
        <f t="shared" si="2"/>
        <v>0</v>
      </c>
      <c r="H24" s="44"/>
      <c r="I24" s="44"/>
      <c r="J24" s="45"/>
      <c r="K24" s="128">
        <f t="shared" si="0"/>
        <v>0</v>
      </c>
      <c r="L24" s="129">
        <f t="shared" si="8"/>
        <v>0</v>
      </c>
      <c r="M24" s="46"/>
      <c r="N24" s="128">
        <f t="shared" si="3"/>
        <v>0</v>
      </c>
      <c r="O24" s="129">
        <f t="shared" si="4"/>
        <v>0</v>
      </c>
      <c r="P24" s="46"/>
      <c r="Q24" s="128">
        <f t="shared" si="5"/>
        <v>0</v>
      </c>
      <c r="R24" s="44" t="s">
        <v>12</v>
      </c>
      <c r="S24" s="42"/>
      <c r="T24" s="130">
        <f t="shared" si="7"/>
        <v>0</v>
      </c>
      <c r="U24" s="131">
        <f t="shared" si="1"/>
        <v>0</v>
      </c>
      <c r="W24" s="193"/>
    </row>
    <row r="25" spans="1:30" ht="21" customHeight="1" outlineLevel="1">
      <c r="A25" s="126">
        <v>19</v>
      </c>
      <c r="B25" s="60"/>
      <c r="C25" s="66"/>
      <c r="D25" s="63"/>
      <c r="E25" s="127" t="b">
        <f>IF(B25=価格表!$B$4,VLOOKUP('注文書 '!C25,価格表!$B$4:$G$15,MATCH(D25,価格表!$B$4:$G$4,0),FALSE),IF(B25=価格表!$B$30,VLOOKUP('注文書 '!C25,価格表!$B$30:$E$41,MATCH(D25,価格表!$B$30:$E$30,0),FALSE),IF(B25=価格表!$B$18,VLOOKUP('注文書 '!C25,価格表!$B$18:$E$27,MATCH(D25,価格表!$B$18:$E$18,0),FALSE))))</f>
        <v>0</v>
      </c>
      <c r="F25" s="43"/>
      <c r="G25" s="128">
        <f t="shared" si="2"/>
        <v>0</v>
      </c>
      <c r="H25" s="44"/>
      <c r="I25" s="44"/>
      <c r="J25" s="45"/>
      <c r="K25" s="128">
        <f t="shared" si="0"/>
        <v>0</v>
      </c>
      <c r="L25" s="129">
        <f t="shared" si="8"/>
        <v>0</v>
      </c>
      <c r="M25" s="46"/>
      <c r="N25" s="128">
        <f t="shared" si="3"/>
        <v>0</v>
      </c>
      <c r="O25" s="129">
        <f t="shared" si="4"/>
        <v>0</v>
      </c>
      <c r="P25" s="46"/>
      <c r="Q25" s="128">
        <f t="shared" si="5"/>
        <v>0</v>
      </c>
      <c r="R25" s="44" t="s">
        <v>12</v>
      </c>
      <c r="S25" s="42"/>
      <c r="T25" s="130">
        <f t="shared" si="7"/>
        <v>0</v>
      </c>
      <c r="U25" s="131">
        <f t="shared" si="1"/>
        <v>0</v>
      </c>
      <c r="W25" s="193"/>
    </row>
    <row r="26" spans="1:30" ht="21" customHeight="1" outlineLevel="1">
      <c r="A26" s="126">
        <v>20</v>
      </c>
      <c r="B26" s="60"/>
      <c r="C26" s="66"/>
      <c r="D26" s="63"/>
      <c r="E26" s="127" t="b">
        <f>IF(B26=価格表!$B$4,VLOOKUP('注文書 '!C26,価格表!$B$4:$G$15,MATCH(D26,価格表!$B$4:$G$4,0),FALSE),IF(B26=価格表!$B$30,VLOOKUP('注文書 '!C26,価格表!$B$30:$E$41,MATCH(D26,価格表!$B$30:$E$30,0),FALSE),IF(B26=価格表!$B$18,VLOOKUP('注文書 '!C26,価格表!$B$18:$E$27,MATCH(D26,価格表!$B$18:$E$18,0),FALSE))))</f>
        <v>0</v>
      </c>
      <c r="F26" s="43"/>
      <c r="G26" s="128">
        <f t="shared" si="2"/>
        <v>0</v>
      </c>
      <c r="H26" s="44"/>
      <c r="I26" s="44"/>
      <c r="J26" s="45"/>
      <c r="K26" s="128">
        <f t="shared" si="0"/>
        <v>0</v>
      </c>
      <c r="L26" s="129">
        <f t="shared" si="8"/>
        <v>0</v>
      </c>
      <c r="M26" s="46"/>
      <c r="N26" s="128">
        <f t="shared" si="3"/>
        <v>0</v>
      </c>
      <c r="O26" s="129">
        <f t="shared" si="4"/>
        <v>0</v>
      </c>
      <c r="P26" s="46"/>
      <c r="Q26" s="128">
        <f t="shared" si="5"/>
        <v>0</v>
      </c>
      <c r="R26" s="44" t="s">
        <v>12</v>
      </c>
      <c r="S26" s="42"/>
      <c r="T26" s="130">
        <f t="shared" si="7"/>
        <v>0</v>
      </c>
      <c r="U26" s="131">
        <f t="shared" si="1"/>
        <v>0</v>
      </c>
    </row>
    <row r="27" spans="1:30" ht="21" customHeight="1" outlineLevel="1">
      <c r="A27" s="132">
        <v>21</v>
      </c>
      <c r="B27" s="77"/>
      <c r="C27" s="78"/>
      <c r="D27" s="79"/>
      <c r="E27" s="133" t="b">
        <f>IF(B27=価格表!$B$4,VLOOKUP('注文書 '!C27,価格表!$B$4:$G$15,MATCH(D27,価格表!$B$4:$G$4,0),FALSE),IF(B27=価格表!$B$30,VLOOKUP('注文書 '!C27,価格表!$B$30:$E$41,MATCH(D27,価格表!$B$30:$E$30,0),FALSE),IF(B27=価格表!$B$18,VLOOKUP('注文書 '!C27,価格表!$B$18:$E$27,MATCH(D27,価格表!$B$18:$E$18,0),FALSE))))</f>
        <v>0</v>
      </c>
      <c r="F27" s="81"/>
      <c r="G27" s="134">
        <f t="shared" si="2"/>
        <v>0</v>
      </c>
      <c r="H27" s="83"/>
      <c r="I27" s="83"/>
      <c r="J27" s="84"/>
      <c r="K27" s="134">
        <f t="shared" si="0"/>
        <v>0</v>
      </c>
      <c r="L27" s="135">
        <f t="shared" si="8"/>
        <v>0</v>
      </c>
      <c r="M27" s="85"/>
      <c r="N27" s="134">
        <f t="shared" si="3"/>
        <v>0</v>
      </c>
      <c r="O27" s="135">
        <f t="shared" si="4"/>
        <v>0</v>
      </c>
      <c r="P27" s="85"/>
      <c r="Q27" s="134">
        <f t="shared" si="5"/>
        <v>0</v>
      </c>
      <c r="R27" s="83" t="s">
        <v>12</v>
      </c>
      <c r="S27" s="86"/>
      <c r="T27" s="136">
        <f t="shared" si="7"/>
        <v>0</v>
      </c>
      <c r="U27" s="137">
        <f t="shared" si="1"/>
        <v>0</v>
      </c>
    </row>
    <row r="28" spans="1:30" ht="21" customHeight="1" thickBot="1">
      <c r="A28" s="47"/>
      <c r="B28" s="61"/>
      <c r="C28" s="61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138"/>
      <c r="Q28" s="138"/>
      <c r="R28" s="139"/>
      <c r="S28" s="138"/>
      <c r="T28" s="138"/>
      <c r="U28" s="140">
        <f>SUM(U7:U27)</f>
        <v>0</v>
      </c>
    </row>
    <row r="29" spans="1:30" ht="21" customHeight="1" thickBot="1">
      <c r="A29" s="152"/>
      <c r="B29" s="152"/>
      <c r="C29" s="152"/>
      <c r="D29" s="152"/>
      <c r="E29" s="50"/>
      <c r="F29" s="51"/>
      <c r="G29" s="51"/>
      <c r="H29" s="51"/>
      <c r="I29" s="51"/>
      <c r="J29" s="52"/>
      <c r="K29" s="51"/>
      <c r="L29" s="51"/>
      <c r="M29" s="51"/>
      <c r="N29" s="51"/>
      <c r="O29" s="51"/>
      <c r="P29" s="153" t="s">
        <v>48</v>
      </c>
      <c r="Q29" s="154"/>
      <c r="R29" s="154"/>
      <c r="S29" s="155"/>
      <c r="T29" s="53"/>
      <c r="U29" s="141">
        <f>IF(U28&lt;11000,1100,0)</f>
        <v>1100</v>
      </c>
    </row>
    <row r="30" spans="1:30" ht="9" customHeight="1" thickBot="1">
      <c r="A30" s="50"/>
      <c r="B30" s="1"/>
      <c r="C30" s="1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</row>
    <row r="31" spans="1:30" ht="21" customHeight="1" thickBot="1">
      <c r="A31" s="153" t="s">
        <v>13</v>
      </c>
      <c r="B31" s="154"/>
      <c r="C31" s="156"/>
      <c r="D31" s="142">
        <f>U28+U29</f>
        <v>1100</v>
      </c>
      <c r="E31" s="54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</row>
    <row r="32" spans="1:30" ht="15.75" customHeight="1">
      <c r="A32" s="47"/>
      <c r="B32" s="61"/>
      <c r="C32" s="61"/>
      <c r="D32" s="54"/>
      <c r="E32" s="54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</row>
    <row r="33" spans="1:30" s="104" customFormat="1" ht="15" customHeight="1">
      <c r="B33" s="102"/>
      <c r="C33" s="102"/>
      <c r="W33" s="192"/>
      <c r="X33" s="192"/>
      <c r="Y33" s="192"/>
      <c r="Z33" s="192"/>
      <c r="AA33" s="192"/>
      <c r="AB33" s="192"/>
      <c r="AC33" s="192"/>
      <c r="AD33" s="192"/>
    </row>
    <row r="34" spans="1:30" s="104" customFormat="1" ht="21" customHeight="1" thickBot="1">
      <c r="A34" s="50" t="s">
        <v>14</v>
      </c>
      <c r="B34" s="1"/>
      <c r="C34" s="2"/>
      <c r="D34" s="56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W34" s="192"/>
      <c r="X34" s="192"/>
      <c r="Y34" s="192"/>
      <c r="Z34" s="192"/>
      <c r="AA34" s="192"/>
      <c r="AB34" s="192"/>
      <c r="AC34" s="192"/>
      <c r="AD34" s="192"/>
    </row>
    <row r="35" spans="1:30" s="104" customFormat="1" ht="21" customHeight="1" thickBot="1">
      <c r="A35" s="55"/>
      <c r="B35" s="2"/>
      <c r="C35" s="2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55"/>
      <c r="R35" s="55"/>
      <c r="S35" s="55"/>
      <c r="T35" s="55"/>
      <c r="W35" s="192"/>
      <c r="X35" s="192"/>
      <c r="Y35" s="192"/>
      <c r="Z35" s="192"/>
      <c r="AA35" s="192"/>
      <c r="AB35" s="192"/>
      <c r="AC35" s="192"/>
      <c r="AD35" s="192"/>
    </row>
    <row r="36" spans="1:30" s="104" customFormat="1" ht="21" customHeight="1" thickBot="1">
      <c r="A36" s="50" t="s">
        <v>15</v>
      </c>
      <c r="B36" s="1"/>
      <c r="C36" s="1"/>
      <c r="D36" s="57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W36" s="192"/>
      <c r="X36" s="192"/>
      <c r="Y36" s="192"/>
      <c r="Z36" s="192"/>
      <c r="AA36" s="192"/>
      <c r="AB36" s="192"/>
      <c r="AC36" s="192"/>
      <c r="AD36" s="192"/>
    </row>
    <row r="37" spans="1:30" s="104" customFormat="1" ht="21" customHeight="1" thickBot="1">
      <c r="A37" s="50" t="s">
        <v>16</v>
      </c>
      <c r="B37" s="1"/>
      <c r="C37" s="1"/>
      <c r="D37" s="56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W37" s="192"/>
      <c r="X37" s="192"/>
      <c r="Y37" s="192"/>
      <c r="Z37" s="192"/>
      <c r="AA37" s="192"/>
      <c r="AB37" s="192"/>
      <c r="AC37" s="192"/>
      <c r="AD37" s="192"/>
    </row>
    <row r="38" spans="1:30" s="104" customFormat="1" ht="21" customHeight="1" thickBot="1">
      <c r="A38" s="50" t="s">
        <v>17</v>
      </c>
      <c r="B38" s="1"/>
      <c r="C38" s="1"/>
      <c r="D38" s="143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W38" s="192"/>
      <c r="X38" s="192"/>
      <c r="Y38" s="192"/>
      <c r="Z38" s="192"/>
      <c r="AA38" s="192"/>
      <c r="AB38" s="192"/>
      <c r="AC38" s="192"/>
      <c r="AD38" s="192"/>
    </row>
  </sheetData>
  <mergeCells count="14">
    <mergeCell ref="A29:D29"/>
    <mergeCell ref="P29:S29"/>
    <mergeCell ref="A31:C31"/>
    <mergeCell ref="D35:P35"/>
    <mergeCell ref="I2:U2"/>
    <mergeCell ref="A4:A6"/>
    <mergeCell ref="B4:B6"/>
    <mergeCell ref="C4:C6"/>
    <mergeCell ref="D4:D6"/>
    <mergeCell ref="F4:S4"/>
    <mergeCell ref="U4:U6"/>
    <mergeCell ref="F5:J5"/>
    <mergeCell ref="M5:N5"/>
    <mergeCell ref="P5:S5"/>
  </mergeCells>
  <phoneticPr fontId="1"/>
  <dataValidations count="2">
    <dataValidation type="list" allowBlank="1" showInputMessage="1" showErrorMessage="1" sqref="C7:C27" xr:uid="{048C608D-71E6-4107-BD84-C80DB1D44F73}">
      <formula1>INDIRECT(B7&amp;C$4)</formula1>
    </dataValidation>
    <dataValidation type="list" allowBlank="1" showInputMessage="1" showErrorMessage="1" sqref="D7:D27" xr:uid="{901276F6-06DB-44A2-B8A7-107C59139B60}">
      <formula1>INDIRECT(B7&amp;$D$4)</formula1>
    </dataValidation>
  </dataValidations>
  <pageMargins left="0.7" right="0.7" top="0.75" bottom="0.75" header="0.3" footer="0.3"/>
  <pageSetup paperSize="9" scale="61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E39D7B-5E88-42A2-8772-CA4B13D8976D}">
          <x14:formula1>
            <xm:f>'サイズ・品名 リスト'!$B$5:$B$7</xm:f>
          </x14:formula1>
          <xm:sqref>B7:B27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9CFD0-CC6D-41B9-8FF8-CC146268BF16}">
  <sheetPr>
    <pageSetUpPr fitToPage="1"/>
  </sheetPr>
  <dimension ref="A1:AD38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1" sqref="E1"/>
    </sheetView>
  </sheetViews>
  <sheetFormatPr defaultRowHeight="18" outlineLevelRow="1"/>
  <cols>
    <col min="1" max="1" width="5.58203125" style="11" customWidth="1"/>
    <col min="2" max="2" width="7.1640625" customWidth="1"/>
    <col min="3" max="3" width="11.83203125" customWidth="1"/>
    <col min="4" max="4" width="18.25" style="11" customWidth="1"/>
    <col min="5" max="5" width="12.25" style="11" customWidth="1"/>
    <col min="6" max="6" width="13.4140625" style="11" customWidth="1"/>
    <col min="7" max="7" width="6.58203125" style="11" customWidth="1"/>
    <col min="8" max="10" width="2.83203125" style="11" customWidth="1"/>
    <col min="11" max="11" width="8.33203125" style="11" customWidth="1"/>
    <col min="12" max="12" width="10.08203125" style="11" customWidth="1"/>
    <col min="13" max="13" width="16.08203125" style="11" customWidth="1"/>
    <col min="14" max="15" width="10.08203125" style="11" customWidth="1"/>
    <col min="16" max="16" width="13.6640625" style="11" customWidth="1"/>
    <col min="17" max="17" width="10.08203125" style="11" customWidth="1"/>
    <col min="18" max="19" width="2.83203125" style="11" customWidth="1"/>
    <col min="20" max="20" width="8.4140625" style="11" customWidth="1"/>
    <col min="21" max="21" width="11.58203125" style="11" customWidth="1"/>
    <col min="23" max="23" width="10.58203125" style="192" customWidth="1"/>
    <col min="24" max="24" width="10.9140625" style="192" bestFit="1" customWidth="1"/>
    <col min="25" max="25" width="3.6640625" style="192" customWidth="1"/>
    <col min="26" max="26" width="9.6640625" style="192" bestFit="1" customWidth="1"/>
    <col min="27" max="27" width="11.4140625" style="192" customWidth="1"/>
    <col min="28" max="28" width="5.6640625" style="192" customWidth="1"/>
    <col min="29" max="29" width="8.6640625" style="192"/>
    <col min="30" max="30" width="11.75" style="192" customWidth="1"/>
    <col min="263" max="263" width="3.1640625" customWidth="1"/>
    <col min="265" max="267" width="2.83203125" customWidth="1"/>
    <col min="268" max="271" width="6.4140625" customWidth="1"/>
    <col min="272" max="272" width="9.5" customWidth="1"/>
    <col min="273" max="275" width="2.83203125" customWidth="1"/>
    <col min="276" max="276" width="11.58203125" customWidth="1"/>
    <col min="277" max="278" width="2.83203125" customWidth="1"/>
    <col min="279" max="279" width="11.58203125" customWidth="1"/>
    <col min="519" max="519" width="3.1640625" customWidth="1"/>
    <col min="521" max="523" width="2.83203125" customWidth="1"/>
    <col min="524" max="527" width="6.4140625" customWidth="1"/>
    <col min="528" max="528" width="9.5" customWidth="1"/>
    <col min="529" max="531" width="2.83203125" customWidth="1"/>
    <col min="532" max="532" width="11.58203125" customWidth="1"/>
    <col min="533" max="534" width="2.83203125" customWidth="1"/>
    <col min="535" max="535" width="11.58203125" customWidth="1"/>
    <col min="775" max="775" width="3.1640625" customWidth="1"/>
    <col min="777" max="779" width="2.83203125" customWidth="1"/>
    <col min="780" max="783" width="6.4140625" customWidth="1"/>
    <col min="784" max="784" width="9.5" customWidth="1"/>
    <col min="785" max="787" width="2.83203125" customWidth="1"/>
    <col min="788" max="788" width="11.58203125" customWidth="1"/>
    <col min="789" max="790" width="2.83203125" customWidth="1"/>
    <col min="791" max="791" width="11.58203125" customWidth="1"/>
    <col min="1031" max="1031" width="3.1640625" customWidth="1"/>
    <col min="1033" max="1035" width="2.83203125" customWidth="1"/>
    <col min="1036" max="1039" width="6.4140625" customWidth="1"/>
    <col min="1040" max="1040" width="9.5" customWidth="1"/>
    <col min="1041" max="1043" width="2.83203125" customWidth="1"/>
    <col min="1044" max="1044" width="11.58203125" customWidth="1"/>
    <col min="1045" max="1046" width="2.83203125" customWidth="1"/>
    <col min="1047" max="1047" width="11.58203125" customWidth="1"/>
    <col min="1287" max="1287" width="3.1640625" customWidth="1"/>
    <col min="1289" max="1291" width="2.83203125" customWidth="1"/>
    <col min="1292" max="1295" width="6.4140625" customWidth="1"/>
    <col min="1296" max="1296" width="9.5" customWidth="1"/>
    <col min="1297" max="1299" width="2.83203125" customWidth="1"/>
    <col min="1300" max="1300" width="11.58203125" customWidth="1"/>
    <col min="1301" max="1302" width="2.83203125" customWidth="1"/>
    <col min="1303" max="1303" width="11.58203125" customWidth="1"/>
    <col min="1543" max="1543" width="3.1640625" customWidth="1"/>
    <col min="1545" max="1547" width="2.83203125" customWidth="1"/>
    <col min="1548" max="1551" width="6.4140625" customWidth="1"/>
    <col min="1552" max="1552" width="9.5" customWidth="1"/>
    <col min="1553" max="1555" width="2.83203125" customWidth="1"/>
    <col min="1556" max="1556" width="11.58203125" customWidth="1"/>
    <col min="1557" max="1558" width="2.83203125" customWidth="1"/>
    <col min="1559" max="1559" width="11.58203125" customWidth="1"/>
    <col min="1799" max="1799" width="3.1640625" customWidth="1"/>
    <col min="1801" max="1803" width="2.83203125" customWidth="1"/>
    <col min="1804" max="1807" width="6.4140625" customWidth="1"/>
    <col min="1808" max="1808" width="9.5" customWidth="1"/>
    <col min="1809" max="1811" width="2.83203125" customWidth="1"/>
    <col min="1812" max="1812" width="11.58203125" customWidth="1"/>
    <col min="1813" max="1814" width="2.83203125" customWidth="1"/>
    <col min="1815" max="1815" width="11.58203125" customWidth="1"/>
    <col min="2055" max="2055" width="3.1640625" customWidth="1"/>
    <col min="2057" max="2059" width="2.83203125" customWidth="1"/>
    <col min="2060" max="2063" width="6.4140625" customWidth="1"/>
    <col min="2064" max="2064" width="9.5" customWidth="1"/>
    <col min="2065" max="2067" width="2.83203125" customWidth="1"/>
    <col min="2068" max="2068" width="11.58203125" customWidth="1"/>
    <col min="2069" max="2070" width="2.83203125" customWidth="1"/>
    <col min="2071" max="2071" width="11.58203125" customWidth="1"/>
    <col min="2311" max="2311" width="3.1640625" customWidth="1"/>
    <col min="2313" max="2315" width="2.83203125" customWidth="1"/>
    <col min="2316" max="2319" width="6.4140625" customWidth="1"/>
    <col min="2320" max="2320" width="9.5" customWidth="1"/>
    <col min="2321" max="2323" width="2.83203125" customWidth="1"/>
    <col min="2324" max="2324" width="11.58203125" customWidth="1"/>
    <col min="2325" max="2326" width="2.83203125" customWidth="1"/>
    <col min="2327" max="2327" width="11.58203125" customWidth="1"/>
    <col min="2567" max="2567" width="3.1640625" customWidth="1"/>
    <col min="2569" max="2571" width="2.83203125" customWidth="1"/>
    <col min="2572" max="2575" width="6.4140625" customWidth="1"/>
    <col min="2576" max="2576" width="9.5" customWidth="1"/>
    <col min="2577" max="2579" width="2.83203125" customWidth="1"/>
    <col min="2580" max="2580" width="11.58203125" customWidth="1"/>
    <col min="2581" max="2582" width="2.83203125" customWidth="1"/>
    <col min="2583" max="2583" width="11.58203125" customWidth="1"/>
    <col min="2823" max="2823" width="3.1640625" customWidth="1"/>
    <col min="2825" max="2827" width="2.83203125" customWidth="1"/>
    <col min="2828" max="2831" width="6.4140625" customWidth="1"/>
    <col min="2832" max="2832" width="9.5" customWidth="1"/>
    <col min="2833" max="2835" width="2.83203125" customWidth="1"/>
    <col min="2836" max="2836" width="11.58203125" customWidth="1"/>
    <col min="2837" max="2838" width="2.83203125" customWidth="1"/>
    <col min="2839" max="2839" width="11.58203125" customWidth="1"/>
    <col min="3079" max="3079" width="3.1640625" customWidth="1"/>
    <col min="3081" max="3083" width="2.83203125" customWidth="1"/>
    <col min="3084" max="3087" width="6.4140625" customWidth="1"/>
    <col min="3088" max="3088" width="9.5" customWidth="1"/>
    <col min="3089" max="3091" width="2.83203125" customWidth="1"/>
    <col min="3092" max="3092" width="11.58203125" customWidth="1"/>
    <col min="3093" max="3094" width="2.83203125" customWidth="1"/>
    <col min="3095" max="3095" width="11.58203125" customWidth="1"/>
    <col min="3335" max="3335" width="3.1640625" customWidth="1"/>
    <col min="3337" max="3339" width="2.83203125" customWidth="1"/>
    <col min="3340" max="3343" width="6.4140625" customWidth="1"/>
    <col min="3344" max="3344" width="9.5" customWidth="1"/>
    <col min="3345" max="3347" width="2.83203125" customWidth="1"/>
    <col min="3348" max="3348" width="11.58203125" customWidth="1"/>
    <col min="3349" max="3350" width="2.83203125" customWidth="1"/>
    <col min="3351" max="3351" width="11.58203125" customWidth="1"/>
    <col min="3591" max="3591" width="3.1640625" customWidth="1"/>
    <col min="3593" max="3595" width="2.83203125" customWidth="1"/>
    <col min="3596" max="3599" width="6.4140625" customWidth="1"/>
    <col min="3600" max="3600" width="9.5" customWidth="1"/>
    <col min="3601" max="3603" width="2.83203125" customWidth="1"/>
    <col min="3604" max="3604" width="11.58203125" customWidth="1"/>
    <col min="3605" max="3606" width="2.83203125" customWidth="1"/>
    <col min="3607" max="3607" width="11.58203125" customWidth="1"/>
    <col min="3847" max="3847" width="3.1640625" customWidth="1"/>
    <col min="3849" max="3851" width="2.83203125" customWidth="1"/>
    <col min="3852" max="3855" width="6.4140625" customWidth="1"/>
    <col min="3856" max="3856" width="9.5" customWidth="1"/>
    <col min="3857" max="3859" width="2.83203125" customWidth="1"/>
    <col min="3860" max="3860" width="11.58203125" customWidth="1"/>
    <col min="3861" max="3862" width="2.83203125" customWidth="1"/>
    <col min="3863" max="3863" width="11.58203125" customWidth="1"/>
    <col min="4103" max="4103" width="3.1640625" customWidth="1"/>
    <col min="4105" max="4107" width="2.83203125" customWidth="1"/>
    <col min="4108" max="4111" width="6.4140625" customWidth="1"/>
    <col min="4112" max="4112" width="9.5" customWidth="1"/>
    <col min="4113" max="4115" width="2.83203125" customWidth="1"/>
    <col min="4116" max="4116" width="11.58203125" customWidth="1"/>
    <col min="4117" max="4118" width="2.83203125" customWidth="1"/>
    <col min="4119" max="4119" width="11.58203125" customWidth="1"/>
    <col min="4359" max="4359" width="3.1640625" customWidth="1"/>
    <col min="4361" max="4363" width="2.83203125" customWidth="1"/>
    <col min="4364" max="4367" width="6.4140625" customWidth="1"/>
    <col min="4368" max="4368" width="9.5" customWidth="1"/>
    <col min="4369" max="4371" width="2.83203125" customWidth="1"/>
    <col min="4372" max="4372" width="11.58203125" customWidth="1"/>
    <col min="4373" max="4374" width="2.83203125" customWidth="1"/>
    <col min="4375" max="4375" width="11.58203125" customWidth="1"/>
    <col min="4615" max="4615" width="3.1640625" customWidth="1"/>
    <col min="4617" max="4619" width="2.83203125" customWidth="1"/>
    <col min="4620" max="4623" width="6.4140625" customWidth="1"/>
    <col min="4624" max="4624" width="9.5" customWidth="1"/>
    <col min="4625" max="4627" width="2.83203125" customWidth="1"/>
    <col min="4628" max="4628" width="11.58203125" customWidth="1"/>
    <col min="4629" max="4630" width="2.83203125" customWidth="1"/>
    <col min="4631" max="4631" width="11.58203125" customWidth="1"/>
    <col min="4871" max="4871" width="3.1640625" customWidth="1"/>
    <col min="4873" max="4875" width="2.83203125" customWidth="1"/>
    <col min="4876" max="4879" width="6.4140625" customWidth="1"/>
    <col min="4880" max="4880" width="9.5" customWidth="1"/>
    <col min="4881" max="4883" width="2.83203125" customWidth="1"/>
    <col min="4884" max="4884" width="11.58203125" customWidth="1"/>
    <col min="4885" max="4886" width="2.83203125" customWidth="1"/>
    <col min="4887" max="4887" width="11.58203125" customWidth="1"/>
    <col min="5127" max="5127" width="3.1640625" customWidth="1"/>
    <col min="5129" max="5131" width="2.83203125" customWidth="1"/>
    <col min="5132" max="5135" width="6.4140625" customWidth="1"/>
    <col min="5136" max="5136" width="9.5" customWidth="1"/>
    <col min="5137" max="5139" width="2.83203125" customWidth="1"/>
    <col min="5140" max="5140" width="11.58203125" customWidth="1"/>
    <col min="5141" max="5142" width="2.83203125" customWidth="1"/>
    <col min="5143" max="5143" width="11.58203125" customWidth="1"/>
    <col min="5383" max="5383" width="3.1640625" customWidth="1"/>
    <col min="5385" max="5387" width="2.83203125" customWidth="1"/>
    <col min="5388" max="5391" width="6.4140625" customWidth="1"/>
    <col min="5392" max="5392" width="9.5" customWidth="1"/>
    <col min="5393" max="5395" width="2.83203125" customWidth="1"/>
    <col min="5396" max="5396" width="11.58203125" customWidth="1"/>
    <col min="5397" max="5398" width="2.83203125" customWidth="1"/>
    <col min="5399" max="5399" width="11.58203125" customWidth="1"/>
    <col min="5639" max="5639" width="3.1640625" customWidth="1"/>
    <col min="5641" max="5643" width="2.83203125" customWidth="1"/>
    <col min="5644" max="5647" width="6.4140625" customWidth="1"/>
    <col min="5648" max="5648" width="9.5" customWidth="1"/>
    <col min="5649" max="5651" width="2.83203125" customWidth="1"/>
    <col min="5652" max="5652" width="11.58203125" customWidth="1"/>
    <col min="5653" max="5654" width="2.83203125" customWidth="1"/>
    <col min="5655" max="5655" width="11.58203125" customWidth="1"/>
    <col min="5895" max="5895" width="3.1640625" customWidth="1"/>
    <col min="5897" max="5899" width="2.83203125" customWidth="1"/>
    <col min="5900" max="5903" width="6.4140625" customWidth="1"/>
    <col min="5904" max="5904" width="9.5" customWidth="1"/>
    <col min="5905" max="5907" width="2.83203125" customWidth="1"/>
    <col min="5908" max="5908" width="11.58203125" customWidth="1"/>
    <col min="5909" max="5910" width="2.83203125" customWidth="1"/>
    <col min="5911" max="5911" width="11.58203125" customWidth="1"/>
    <col min="6151" max="6151" width="3.1640625" customWidth="1"/>
    <col min="6153" max="6155" width="2.83203125" customWidth="1"/>
    <col min="6156" max="6159" width="6.4140625" customWidth="1"/>
    <col min="6160" max="6160" width="9.5" customWidth="1"/>
    <col min="6161" max="6163" width="2.83203125" customWidth="1"/>
    <col min="6164" max="6164" width="11.58203125" customWidth="1"/>
    <col min="6165" max="6166" width="2.83203125" customWidth="1"/>
    <col min="6167" max="6167" width="11.58203125" customWidth="1"/>
    <col min="6407" max="6407" width="3.1640625" customWidth="1"/>
    <col min="6409" max="6411" width="2.83203125" customWidth="1"/>
    <col min="6412" max="6415" width="6.4140625" customWidth="1"/>
    <col min="6416" max="6416" width="9.5" customWidth="1"/>
    <col min="6417" max="6419" width="2.83203125" customWidth="1"/>
    <col min="6420" max="6420" width="11.58203125" customWidth="1"/>
    <col min="6421" max="6422" width="2.83203125" customWidth="1"/>
    <col min="6423" max="6423" width="11.58203125" customWidth="1"/>
    <col min="6663" max="6663" width="3.1640625" customWidth="1"/>
    <col min="6665" max="6667" width="2.83203125" customWidth="1"/>
    <col min="6668" max="6671" width="6.4140625" customWidth="1"/>
    <col min="6672" max="6672" width="9.5" customWidth="1"/>
    <col min="6673" max="6675" width="2.83203125" customWidth="1"/>
    <col min="6676" max="6676" width="11.58203125" customWidth="1"/>
    <col min="6677" max="6678" width="2.83203125" customWidth="1"/>
    <col min="6679" max="6679" width="11.58203125" customWidth="1"/>
    <col min="6919" max="6919" width="3.1640625" customWidth="1"/>
    <col min="6921" max="6923" width="2.83203125" customWidth="1"/>
    <col min="6924" max="6927" width="6.4140625" customWidth="1"/>
    <col min="6928" max="6928" width="9.5" customWidth="1"/>
    <col min="6929" max="6931" width="2.83203125" customWidth="1"/>
    <col min="6932" max="6932" width="11.58203125" customWidth="1"/>
    <col min="6933" max="6934" width="2.83203125" customWidth="1"/>
    <col min="6935" max="6935" width="11.58203125" customWidth="1"/>
    <col min="7175" max="7175" width="3.1640625" customWidth="1"/>
    <col min="7177" max="7179" width="2.83203125" customWidth="1"/>
    <col min="7180" max="7183" width="6.4140625" customWidth="1"/>
    <col min="7184" max="7184" width="9.5" customWidth="1"/>
    <col min="7185" max="7187" width="2.83203125" customWidth="1"/>
    <col min="7188" max="7188" width="11.58203125" customWidth="1"/>
    <col min="7189" max="7190" width="2.83203125" customWidth="1"/>
    <col min="7191" max="7191" width="11.58203125" customWidth="1"/>
    <col min="7431" max="7431" width="3.1640625" customWidth="1"/>
    <col min="7433" max="7435" width="2.83203125" customWidth="1"/>
    <col min="7436" max="7439" width="6.4140625" customWidth="1"/>
    <col min="7440" max="7440" width="9.5" customWidth="1"/>
    <col min="7441" max="7443" width="2.83203125" customWidth="1"/>
    <col min="7444" max="7444" width="11.58203125" customWidth="1"/>
    <col min="7445" max="7446" width="2.83203125" customWidth="1"/>
    <col min="7447" max="7447" width="11.58203125" customWidth="1"/>
    <col min="7687" max="7687" width="3.1640625" customWidth="1"/>
    <col min="7689" max="7691" width="2.83203125" customWidth="1"/>
    <col min="7692" max="7695" width="6.4140625" customWidth="1"/>
    <col min="7696" max="7696" width="9.5" customWidth="1"/>
    <col min="7697" max="7699" width="2.83203125" customWidth="1"/>
    <col min="7700" max="7700" width="11.58203125" customWidth="1"/>
    <col min="7701" max="7702" width="2.83203125" customWidth="1"/>
    <col min="7703" max="7703" width="11.58203125" customWidth="1"/>
    <col min="7943" max="7943" width="3.1640625" customWidth="1"/>
    <col min="7945" max="7947" width="2.83203125" customWidth="1"/>
    <col min="7948" max="7951" width="6.4140625" customWidth="1"/>
    <col min="7952" max="7952" width="9.5" customWidth="1"/>
    <col min="7953" max="7955" width="2.83203125" customWidth="1"/>
    <col min="7956" max="7956" width="11.58203125" customWidth="1"/>
    <col min="7957" max="7958" width="2.83203125" customWidth="1"/>
    <col min="7959" max="7959" width="11.58203125" customWidth="1"/>
    <col min="8199" max="8199" width="3.1640625" customWidth="1"/>
    <col min="8201" max="8203" width="2.83203125" customWidth="1"/>
    <col min="8204" max="8207" width="6.4140625" customWidth="1"/>
    <col min="8208" max="8208" width="9.5" customWidth="1"/>
    <col min="8209" max="8211" width="2.83203125" customWidth="1"/>
    <col min="8212" max="8212" width="11.58203125" customWidth="1"/>
    <col min="8213" max="8214" width="2.83203125" customWidth="1"/>
    <col min="8215" max="8215" width="11.58203125" customWidth="1"/>
    <col min="8455" max="8455" width="3.1640625" customWidth="1"/>
    <col min="8457" max="8459" width="2.83203125" customWidth="1"/>
    <col min="8460" max="8463" width="6.4140625" customWidth="1"/>
    <col min="8464" max="8464" width="9.5" customWidth="1"/>
    <col min="8465" max="8467" width="2.83203125" customWidth="1"/>
    <col min="8468" max="8468" width="11.58203125" customWidth="1"/>
    <col min="8469" max="8470" width="2.83203125" customWidth="1"/>
    <col min="8471" max="8471" width="11.58203125" customWidth="1"/>
    <col min="8711" max="8711" width="3.1640625" customWidth="1"/>
    <col min="8713" max="8715" width="2.83203125" customWidth="1"/>
    <col min="8716" max="8719" width="6.4140625" customWidth="1"/>
    <col min="8720" max="8720" width="9.5" customWidth="1"/>
    <col min="8721" max="8723" width="2.83203125" customWidth="1"/>
    <col min="8724" max="8724" width="11.58203125" customWidth="1"/>
    <col min="8725" max="8726" width="2.83203125" customWidth="1"/>
    <col min="8727" max="8727" width="11.58203125" customWidth="1"/>
    <col min="8967" max="8967" width="3.1640625" customWidth="1"/>
    <col min="8969" max="8971" width="2.83203125" customWidth="1"/>
    <col min="8972" max="8975" width="6.4140625" customWidth="1"/>
    <col min="8976" max="8976" width="9.5" customWidth="1"/>
    <col min="8977" max="8979" width="2.83203125" customWidth="1"/>
    <col min="8980" max="8980" width="11.58203125" customWidth="1"/>
    <col min="8981" max="8982" width="2.83203125" customWidth="1"/>
    <col min="8983" max="8983" width="11.58203125" customWidth="1"/>
    <col min="9223" max="9223" width="3.1640625" customWidth="1"/>
    <col min="9225" max="9227" width="2.83203125" customWidth="1"/>
    <col min="9228" max="9231" width="6.4140625" customWidth="1"/>
    <col min="9232" max="9232" width="9.5" customWidth="1"/>
    <col min="9233" max="9235" width="2.83203125" customWidth="1"/>
    <col min="9236" max="9236" width="11.58203125" customWidth="1"/>
    <col min="9237" max="9238" width="2.83203125" customWidth="1"/>
    <col min="9239" max="9239" width="11.58203125" customWidth="1"/>
    <col min="9479" max="9479" width="3.1640625" customWidth="1"/>
    <col min="9481" max="9483" width="2.83203125" customWidth="1"/>
    <col min="9484" max="9487" width="6.4140625" customWidth="1"/>
    <col min="9488" max="9488" width="9.5" customWidth="1"/>
    <col min="9489" max="9491" width="2.83203125" customWidth="1"/>
    <col min="9492" max="9492" width="11.58203125" customWidth="1"/>
    <col min="9493" max="9494" width="2.83203125" customWidth="1"/>
    <col min="9495" max="9495" width="11.58203125" customWidth="1"/>
    <col min="9735" max="9735" width="3.1640625" customWidth="1"/>
    <col min="9737" max="9739" width="2.83203125" customWidth="1"/>
    <col min="9740" max="9743" width="6.4140625" customWidth="1"/>
    <col min="9744" max="9744" width="9.5" customWidth="1"/>
    <col min="9745" max="9747" width="2.83203125" customWidth="1"/>
    <col min="9748" max="9748" width="11.58203125" customWidth="1"/>
    <col min="9749" max="9750" width="2.83203125" customWidth="1"/>
    <col min="9751" max="9751" width="11.58203125" customWidth="1"/>
    <col min="9991" max="9991" width="3.1640625" customWidth="1"/>
    <col min="9993" max="9995" width="2.83203125" customWidth="1"/>
    <col min="9996" max="9999" width="6.4140625" customWidth="1"/>
    <col min="10000" max="10000" width="9.5" customWidth="1"/>
    <col min="10001" max="10003" width="2.83203125" customWidth="1"/>
    <col min="10004" max="10004" width="11.58203125" customWidth="1"/>
    <col min="10005" max="10006" width="2.83203125" customWidth="1"/>
    <col min="10007" max="10007" width="11.58203125" customWidth="1"/>
    <col min="10247" max="10247" width="3.1640625" customWidth="1"/>
    <col min="10249" max="10251" width="2.83203125" customWidth="1"/>
    <col min="10252" max="10255" width="6.4140625" customWidth="1"/>
    <col min="10256" max="10256" width="9.5" customWidth="1"/>
    <col min="10257" max="10259" width="2.83203125" customWidth="1"/>
    <col min="10260" max="10260" width="11.58203125" customWidth="1"/>
    <col min="10261" max="10262" width="2.83203125" customWidth="1"/>
    <col min="10263" max="10263" width="11.58203125" customWidth="1"/>
    <col min="10503" max="10503" width="3.1640625" customWidth="1"/>
    <col min="10505" max="10507" width="2.83203125" customWidth="1"/>
    <col min="10508" max="10511" width="6.4140625" customWidth="1"/>
    <col min="10512" max="10512" width="9.5" customWidth="1"/>
    <col min="10513" max="10515" width="2.83203125" customWidth="1"/>
    <col min="10516" max="10516" width="11.58203125" customWidth="1"/>
    <col min="10517" max="10518" width="2.83203125" customWidth="1"/>
    <col min="10519" max="10519" width="11.58203125" customWidth="1"/>
    <col min="10759" max="10759" width="3.1640625" customWidth="1"/>
    <col min="10761" max="10763" width="2.83203125" customWidth="1"/>
    <col min="10764" max="10767" width="6.4140625" customWidth="1"/>
    <col min="10768" max="10768" width="9.5" customWidth="1"/>
    <col min="10769" max="10771" width="2.83203125" customWidth="1"/>
    <col min="10772" max="10772" width="11.58203125" customWidth="1"/>
    <col min="10773" max="10774" width="2.83203125" customWidth="1"/>
    <col min="10775" max="10775" width="11.58203125" customWidth="1"/>
    <col min="11015" max="11015" width="3.1640625" customWidth="1"/>
    <col min="11017" max="11019" width="2.83203125" customWidth="1"/>
    <col min="11020" max="11023" width="6.4140625" customWidth="1"/>
    <col min="11024" max="11024" width="9.5" customWidth="1"/>
    <col min="11025" max="11027" width="2.83203125" customWidth="1"/>
    <col min="11028" max="11028" width="11.58203125" customWidth="1"/>
    <col min="11029" max="11030" width="2.83203125" customWidth="1"/>
    <col min="11031" max="11031" width="11.58203125" customWidth="1"/>
    <col min="11271" max="11271" width="3.1640625" customWidth="1"/>
    <col min="11273" max="11275" width="2.83203125" customWidth="1"/>
    <col min="11276" max="11279" width="6.4140625" customWidth="1"/>
    <col min="11280" max="11280" width="9.5" customWidth="1"/>
    <col min="11281" max="11283" width="2.83203125" customWidth="1"/>
    <col min="11284" max="11284" width="11.58203125" customWidth="1"/>
    <col min="11285" max="11286" width="2.83203125" customWidth="1"/>
    <col min="11287" max="11287" width="11.58203125" customWidth="1"/>
    <col min="11527" max="11527" width="3.1640625" customWidth="1"/>
    <col min="11529" max="11531" width="2.83203125" customWidth="1"/>
    <col min="11532" max="11535" width="6.4140625" customWidth="1"/>
    <col min="11536" max="11536" width="9.5" customWidth="1"/>
    <col min="11537" max="11539" width="2.83203125" customWidth="1"/>
    <col min="11540" max="11540" width="11.58203125" customWidth="1"/>
    <col min="11541" max="11542" width="2.83203125" customWidth="1"/>
    <col min="11543" max="11543" width="11.58203125" customWidth="1"/>
    <col min="11783" max="11783" width="3.1640625" customWidth="1"/>
    <col min="11785" max="11787" width="2.83203125" customWidth="1"/>
    <col min="11788" max="11791" width="6.4140625" customWidth="1"/>
    <col min="11792" max="11792" width="9.5" customWidth="1"/>
    <col min="11793" max="11795" width="2.83203125" customWidth="1"/>
    <col min="11796" max="11796" width="11.58203125" customWidth="1"/>
    <col min="11797" max="11798" width="2.83203125" customWidth="1"/>
    <col min="11799" max="11799" width="11.58203125" customWidth="1"/>
    <col min="12039" max="12039" width="3.1640625" customWidth="1"/>
    <col min="12041" max="12043" width="2.83203125" customWidth="1"/>
    <col min="12044" max="12047" width="6.4140625" customWidth="1"/>
    <col min="12048" max="12048" width="9.5" customWidth="1"/>
    <col min="12049" max="12051" width="2.83203125" customWidth="1"/>
    <col min="12052" max="12052" width="11.58203125" customWidth="1"/>
    <col min="12053" max="12054" width="2.83203125" customWidth="1"/>
    <col min="12055" max="12055" width="11.58203125" customWidth="1"/>
    <col min="12295" max="12295" width="3.1640625" customWidth="1"/>
    <col min="12297" max="12299" width="2.83203125" customWidth="1"/>
    <col min="12300" max="12303" width="6.4140625" customWidth="1"/>
    <col min="12304" max="12304" width="9.5" customWidth="1"/>
    <col min="12305" max="12307" width="2.83203125" customWidth="1"/>
    <col min="12308" max="12308" width="11.58203125" customWidth="1"/>
    <col min="12309" max="12310" width="2.83203125" customWidth="1"/>
    <col min="12311" max="12311" width="11.58203125" customWidth="1"/>
    <col min="12551" max="12551" width="3.1640625" customWidth="1"/>
    <col min="12553" max="12555" width="2.83203125" customWidth="1"/>
    <col min="12556" max="12559" width="6.4140625" customWidth="1"/>
    <col min="12560" max="12560" width="9.5" customWidth="1"/>
    <col min="12561" max="12563" width="2.83203125" customWidth="1"/>
    <col min="12564" max="12564" width="11.58203125" customWidth="1"/>
    <col min="12565" max="12566" width="2.83203125" customWidth="1"/>
    <col min="12567" max="12567" width="11.58203125" customWidth="1"/>
    <col min="12807" max="12807" width="3.1640625" customWidth="1"/>
    <col min="12809" max="12811" width="2.83203125" customWidth="1"/>
    <col min="12812" max="12815" width="6.4140625" customWidth="1"/>
    <col min="12816" max="12816" width="9.5" customWidth="1"/>
    <col min="12817" max="12819" width="2.83203125" customWidth="1"/>
    <col min="12820" max="12820" width="11.58203125" customWidth="1"/>
    <col min="12821" max="12822" width="2.83203125" customWidth="1"/>
    <col min="12823" max="12823" width="11.58203125" customWidth="1"/>
    <col min="13063" max="13063" width="3.1640625" customWidth="1"/>
    <col min="13065" max="13067" width="2.83203125" customWidth="1"/>
    <col min="13068" max="13071" width="6.4140625" customWidth="1"/>
    <col min="13072" max="13072" width="9.5" customWidth="1"/>
    <col min="13073" max="13075" width="2.83203125" customWidth="1"/>
    <col min="13076" max="13076" width="11.58203125" customWidth="1"/>
    <col min="13077" max="13078" width="2.83203125" customWidth="1"/>
    <col min="13079" max="13079" width="11.58203125" customWidth="1"/>
    <col min="13319" max="13319" width="3.1640625" customWidth="1"/>
    <col min="13321" max="13323" width="2.83203125" customWidth="1"/>
    <col min="13324" max="13327" width="6.4140625" customWidth="1"/>
    <col min="13328" max="13328" width="9.5" customWidth="1"/>
    <col min="13329" max="13331" width="2.83203125" customWidth="1"/>
    <col min="13332" max="13332" width="11.58203125" customWidth="1"/>
    <col min="13333" max="13334" width="2.83203125" customWidth="1"/>
    <col min="13335" max="13335" width="11.58203125" customWidth="1"/>
    <col min="13575" max="13575" width="3.1640625" customWidth="1"/>
    <col min="13577" max="13579" width="2.83203125" customWidth="1"/>
    <col min="13580" max="13583" width="6.4140625" customWidth="1"/>
    <col min="13584" max="13584" width="9.5" customWidth="1"/>
    <col min="13585" max="13587" width="2.83203125" customWidth="1"/>
    <col min="13588" max="13588" width="11.58203125" customWidth="1"/>
    <col min="13589" max="13590" width="2.83203125" customWidth="1"/>
    <col min="13591" max="13591" width="11.58203125" customWidth="1"/>
    <col min="13831" max="13831" width="3.1640625" customWidth="1"/>
    <col min="13833" max="13835" width="2.83203125" customWidth="1"/>
    <col min="13836" max="13839" width="6.4140625" customWidth="1"/>
    <col min="13840" max="13840" width="9.5" customWidth="1"/>
    <col min="13841" max="13843" width="2.83203125" customWidth="1"/>
    <col min="13844" max="13844" width="11.58203125" customWidth="1"/>
    <col min="13845" max="13846" width="2.83203125" customWidth="1"/>
    <col min="13847" max="13847" width="11.58203125" customWidth="1"/>
    <col min="14087" max="14087" width="3.1640625" customWidth="1"/>
    <col min="14089" max="14091" width="2.83203125" customWidth="1"/>
    <col min="14092" max="14095" width="6.4140625" customWidth="1"/>
    <col min="14096" max="14096" width="9.5" customWidth="1"/>
    <col min="14097" max="14099" width="2.83203125" customWidth="1"/>
    <col min="14100" max="14100" width="11.58203125" customWidth="1"/>
    <col min="14101" max="14102" width="2.83203125" customWidth="1"/>
    <col min="14103" max="14103" width="11.58203125" customWidth="1"/>
    <col min="14343" max="14343" width="3.1640625" customWidth="1"/>
    <col min="14345" max="14347" width="2.83203125" customWidth="1"/>
    <col min="14348" max="14351" width="6.4140625" customWidth="1"/>
    <col min="14352" max="14352" width="9.5" customWidth="1"/>
    <col min="14353" max="14355" width="2.83203125" customWidth="1"/>
    <col min="14356" max="14356" width="11.58203125" customWidth="1"/>
    <col min="14357" max="14358" width="2.83203125" customWidth="1"/>
    <col min="14359" max="14359" width="11.58203125" customWidth="1"/>
    <col min="14599" max="14599" width="3.1640625" customWidth="1"/>
    <col min="14601" max="14603" width="2.83203125" customWidth="1"/>
    <col min="14604" max="14607" width="6.4140625" customWidth="1"/>
    <col min="14608" max="14608" width="9.5" customWidth="1"/>
    <col min="14609" max="14611" width="2.83203125" customWidth="1"/>
    <col min="14612" max="14612" width="11.58203125" customWidth="1"/>
    <col min="14613" max="14614" width="2.83203125" customWidth="1"/>
    <col min="14615" max="14615" width="11.58203125" customWidth="1"/>
    <col min="14855" max="14855" width="3.1640625" customWidth="1"/>
    <col min="14857" max="14859" width="2.83203125" customWidth="1"/>
    <col min="14860" max="14863" width="6.4140625" customWidth="1"/>
    <col min="14864" max="14864" width="9.5" customWidth="1"/>
    <col min="14865" max="14867" width="2.83203125" customWidth="1"/>
    <col min="14868" max="14868" width="11.58203125" customWidth="1"/>
    <col min="14869" max="14870" width="2.83203125" customWidth="1"/>
    <col min="14871" max="14871" width="11.58203125" customWidth="1"/>
    <col min="15111" max="15111" width="3.1640625" customWidth="1"/>
    <col min="15113" max="15115" width="2.83203125" customWidth="1"/>
    <col min="15116" max="15119" width="6.4140625" customWidth="1"/>
    <col min="15120" max="15120" width="9.5" customWidth="1"/>
    <col min="15121" max="15123" width="2.83203125" customWidth="1"/>
    <col min="15124" max="15124" width="11.58203125" customWidth="1"/>
    <col min="15125" max="15126" width="2.83203125" customWidth="1"/>
    <col min="15127" max="15127" width="11.58203125" customWidth="1"/>
    <col min="15367" max="15367" width="3.1640625" customWidth="1"/>
    <col min="15369" max="15371" width="2.83203125" customWidth="1"/>
    <col min="15372" max="15375" width="6.4140625" customWidth="1"/>
    <col min="15376" max="15376" width="9.5" customWidth="1"/>
    <col min="15377" max="15379" width="2.83203125" customWidth="1"/>
    <col min="15380" max="15380" width="11.58203125" customWidth="1"/>
    <col min="15381" max="15382" width="2.83203125" customWidth="1"/>
    <col min="15383" max="15383" width="11.58203125" customWidth="1"/>
    <col min="15623" max="15623" width="3.1640625" customWidth="1"/>
    <col min="15625" max="15627" width="2.83203125" customWidth="1"/>
    <col min="15628" max="15631" width="6.4140625" customWidth="1"/>
    <col min="15632" max="15632" width="9.5" customWidth="1"/>
    <col min="15633" max="15635" width="2.83203125" customWidth="1"/>
    <col min="15636" max="15636" width="11.58203125" customWidth="1"/>
    <col min="15637" max="15638" width="2.83203125" customWidth="1"/>
    <col min="15639" max="15639" width="11.58203125" customWidth="1"/>
    <col min="15879" max="15879" width="3.1640625" customWidth="1"/>
    <col min="15881" max="15883" width="2.83203125" customWidth="1"/>
    <col min="15884" max="15887" width="6.4140625" customWidth="1"/>
    <col min="15888" max="15888" width="9.5" customWidth="1"/>
    <col min="15889" max="15891" width="2.83203125" customWidth="1"/>
    <col min="15892" max="15892" width="11.58203125" customWidth="1"/>
    <col min="15893" max="15894" width="2.83203125" customWidth="1"/>
    <col min="15895" max="15895" width="11.58203125" customWidth="1"/>
    <col min="16135" max="16135" width="3.1640625" customWidth="1"/>
    <col min="16137" max="16139" width="2.83203125" customWidth="1"/>
    <col min="16140" max="16143" width="6.4140625" customWidth="1"/>
    <col min="16144" max="16144" width="9.5" customWidth="1"/>
    <col min="16145" max="16147" width="2.83203125" customWidth="1"/>
    <col min="16148" max="16148" width="11.58203125" customWidth="1"/>
    <col min="16149" max="16150" width="2.83203125" customWidth="1"/>
    <col min="16151" max="16151" width="11.58203125" customWidth="1"/>
  </cols>
  <sheetData>
    <row r="1" spans="1:30" ht="32.25" customHeight="1">
      <c r="A1" s="74" t="s">
        <v>84</v>
      </c>
      <c r="C1" s="64" t="s">
        <v>5</v>
      </c>
      <c r="D1" s="12"/>
      <c r="E1" s="75" t="s">
        <v>108</v>
      </c>
      <c r="T1" s="13"/>
      <c r="U1" s="11" t="s">
        <v>23</v>
      </c>
    </row>
    <row r="2" spans="1:30" ht="18" customHeight="1" thickBot="1">
      <c r="B2" s="11"/>
      <c r="C2" s="11"/>
      <c r="E2" s="14"/>
      <c r="F2" s="15" t="s">
        <v>6</v>
      </c>
      <c r="G2" s="15"/>
      <c r="H2" s="15"/>
      <c r="I2" s="158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</row>
    <row r="3" spans="1:30" ht="14.25" customHeight="1" thickBot="1">
      <c r="P3" s="16"/>
      <c r="Q3" s="16"/>
      <c r="R3" s="16"/>
      <c r="S3" s="16"/>
      <c r="T3" s="16"/>
      <c r="U3" s="16"/>
    </row>
    <row r="4" spans="1:30" ht="15.75" customHeight="1">
      <c r="A4" s="160"/>
      <c r="B4" s="163" t="s">
        <v>18</v>
      </c>
      <c r="C4" s="163" t="s">
        <v>49</v>
      </c>
      <c r="D4" s="166" t="s">
        <v>0</v>
      </c>
      <c r="E4" s="17"/>
      <c r="F4" s="169" t="s">
        <v>7</v>
      </c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85"/>
      <c r="S4" s="186"/>
      <c r="T4" s="18"/>
      <c r="U4" s="173" t="s">
        <v>83</v>
      </c>
    </row>
    <row r="5" spans="1:30" ht="15" customHeight="1">
      <c r="A5" s="161"/>
      <c r="B5" s="164"/>
      <c r="C5" s="164"/>
      <c r="D5" s="167"/>
      <c r="E5" s="19"/>
      <c r="F5" s="176" t="s">
        <v>21</v>
      </c>
      <c r="G5" s="177"/>
      <c r="H5" s="187"/>
      <c r="I5" s="187"/>
      <c r="J5" s="188"/>
      <c r="K5" s="20"/>
      <c r="L5" s="90">
        <v>390</v>
      </c>
      <c r="M5" s="180" t="s">
        <v>78</v>
      </c>
      <c r="N5" s="181"/>
      <c r="O5" s="90">
        <v>390</v>
      </c>
      <c r="P5" s="180" t="s">
        <v>75</v>
      </c>
      <c r="Q5" s="181"/>
      <c r="R5" s="189"/>
      <c r="S5" s="190"/>
      <c r="T5" s="21">
        <v>2300</v>
      </c>
      <c r="U5" s="174"/>
    </row>
    <row r="6" spans="1:30" ht="27.5" customHeight="1" thickBot="1">
      <c r="A6" s="162"/>
      <c r="B6" s="165"/>
      <c r="C6" s="165"/>
      <c r="D6" s="168"/>
      <c r="E6" s="22" t="s">
        <v>79</v>
      </c>
      <c r="F6" s="23"/>
      <c r="G6" s="22" t="s">
        <v>20</v>
      </c>
      <c r="H6" s="24" t="s">
        <v>9</v>
      </c>
      <c r="I6" s="24" t="s">
        <v>2</v>
      </c>
      <c r="J6" s="25" t="s">
        <v>8</v>
      </c>
      <c r="K6" s="22" t="s">
        <v>22</v>
      </c>
      <c r="L6" s="91" t="s">
        <v>80</v>
      </c>
      <c r="M6" s="72"/>
      <c r="N6" s="22" t="s">
        <v>77</v>
      </c>
      <c r="O6" s="91" t="s">
        <v>81</v>
      </c>
      <c r="P6" s="26"/>
      <c r="Q6" s="27" t="s">
        <v>20</v>
      </c>
      <c r="R6" s="28" t="s">
        <v>10</v>
      </c>
      <c r="S6" s="29" t="s">
        <v>11</v>
      </c>
      <c r="T6" s="22" t="s">
        <v>82</v>
      </c>
      <c r="U6" s="175"/>
      <c r="W6" s="191" t="s">
        <v>19</v>
      </c>
      <c r="X6" s="191" t="s">
        <v>107</v>
      </c>
      <c r="Z6" s="191" t="s">
        <v>35</v>
      </c>
      <c r="AA6" s="191" t="s">
        <v>107</v>
      </c>
      <c r="AC6" s="191" t="s">
        <v>36</v>
      </c>
      <c r="AD6" s="191" t="s">
        <v>107</v>
      </c>
    </row>
    <row r="7" spans="1:30" s="10" customFormat="1" ht="21" customHeight="1">
      <c r="A7" s="30">
        <v>1</v>
      </c>
      <c r="B7" s="59" t="s">
        <v>59</v>
      </c>
      <c r="C7" s="65" t="s">
        <v>27</v>
      </c>
      <c r="D7" s="62" t="s">
        <v>63</v>
      </c>
      <c r="E7" s="8">
        <f>IF(B7=価格表!$B$4,VLOOKUP('注文書 (記載例）'!C7,価格表!$B$4:$G$15,MATCH(D7,価格表!$B$4:$G$4,0),FALSE),IF(B7=価格表!$B$30,VLOOKUP('注文書 (記載例）'!C7,価格表!$B$30:$E$41,MATCH(D7,価格表!$B$30:$E$30,0),FALSE),IF(B7=価格表!$B$18,VLOOKUP('注文書 (記載例）'!C7,価格表!$B$18:$E$27,MATCH(D7,価格表!$B$18:$E$18,0),FALSE))))</f>
        <v>9300</v>
      </c>
      <c r="F7" s="31" t="s">
        <v>85</v>
      </c>
      <c r="G7" s="8">
        <f>LEN(F7)</f>
        <v>5</v>
      </c>
      <c r="H7" s="32" t="s">
        <v>58</v>
      </c>
      <c r="I7" s="32" t="s">
        <v>58</v>
      </c>
      <c r="J7" s="32" t="s">
        <v>58</v>
      </c>
      <c r="K7" s="8">
        <f t="shared" ref="K7:K26" si="0">COUNTA(H7:J7)*G7</f>
        <v>15</v>
      </c>
      <c r="L7" s="87">
        <f>K7*$L$5</f>
        <v>5850</v>
      </c>
      <c r="M7" s="73" t="s">
        <v>76</v>
      </c>
      <c r="N7" s="8">
        <f>LEN(M7)</f>
        <v>4</v>
      </c>
      <c r="O7" s="87">
        <f>N7*$O$5</f>
        <v>1560</v>
      </c>
      <c r="P7" s="33" t="s">
        <v>73</v>
      </c>
      <c r="Q7" s="9">
        <f>LEN(P7)</f>
        <v>2</v>
      </c>
      <c r="R7" s="35" t="s">
        <v>12</v>
      </c>
      <c r="S7" s="34"/>
      <c r="T7" s="92">
        <f>Q7*$T$5</f>
        <v>4600</v>
      </c>
      <c r="U7" s="95">
        <f t="shared" ref="U7:U26" si="1">T7+L7+E7+O7</f>
        <v>21310</v>
      </c>
      <c r="W7" s="191" t="s">
        <v>64</v>
      </c>
      <c r="X7" s="191" t="s">
        <v>86</v>
      </c>
      <c r="Y7" s="192"/>
      <c r="Z7" s="191" t="s">
        <v>29</v>
      </c>
      <c r="AA7" s="191" t="s">
        <v>97</v>
      </c>
      <c r="AB7" s="192"/>
      <c r="AC7" s="191" t="s">
        <v>27</v>
      </c>
      <c r="AD7" s="191" t="s">
        <v>103</v>
      </c>
    </row>
    <row r="8" spans="1:30" ht="21" customHeight="1" outlineLevel="1">
      <c r="A8" s="41">
        <v>2</v>
      </c>
      <c r="B8" s="67" t="s">
        <v>45</v>
      </c>
      <c r="C8" s="68" t="s">
        <v>31</v>
      </c>
      <c r="D8" s="69" t="s">
        <v>3</v>
      </c>
      <c r="E8" s="71">
        <f>IF(B8=価格表!$B$4,VLOOKUP('注文書 (記載例）'!C8,価格表!$B$4:$G$15,MATCH(D8,価格表!$B$4:$G$4,0),FALSE),IF(B8=価格表!$B$30,VLOOKUP('注文書 (記載例）'!C8,価格表!$B$30:$E$41,MATCH(D8,価格表!$B$30:$E$30,0),FALSE),IF(B8=価格表!$B$18,VLOOKUP('注文書 (記載例）'!C8,価格表!$B$18:$E$27,MATCH(D8,価格表!$B$18:$E$18,0),FALSE))))</f>
        <v>17700</v>
      </c>
      <c r="F8" s="36" t="s">
        <v>71</v>
      </c>
      <c r="G8" s="70">
        <f t="shared" ref="G8:G26" si="2">LEN(F8)</f>
        <v>2</v>
      </c>
      <c r="H8" s="38" t="s">
        <v>12</v>
      </c>
      <c r="I8" s="38" t="s">
        <v>12</v>
      </c>
      <c r="J8" s="39"/>
      <c r="K8" s="70">
        <f t="shared" si="0"/>
        <v>4</v>
      </c>
      <c r="L8" s="88">
        <f>K8*$L$5</f>
        <v>1560</v>
      </c>
      <c r="M8" s="46"/>
      <c r="N8" s="70">
        <f t="shared" ref="N8:N26" si="3">LEN(M8)</f>
        <v>0</v>
      </c>
      <c r="O8" s="88">
        <f t="shared" ref="O8:O26" si="4">N8*$O$5</f>
        <v>0</v>
      </c>
      <c r="P8" s="40" t="s">
        <v>74</v>
      </c>
      <c r="Q8" s="70">
        <f t="shared" ref="Q8:Q26" si="5">LEN(P8)</f>
        <v>6</v>
      </c>
      <c r="R8" s="38" t="s">
        <v>12</v>
      </c>
      <c r="S8" s="37"/>
      <c r="T8" s="93">
        <f>Q8*$T$5</f>
        <v>13800</v>
      </c>
      <c r="U8" s="96">
        <f t="shared" si="1"/>
        <v>33060</v>
      </c>
      <c r="W8" s="191" t="s">
        <v>61</v>
      </c>
      <c r="X8" s="191" t="s">
        <v>87</v>
      </c>
      <c r="Z8" s="191" t="s">
        <v>30</v>
      </c>
      <c r="AA8" s="191" t="s">
        <v>91</v>
      </c>
      <c r="AC8" s="191" t="s">
        <v>42</v>
      </c>
      <c r="AD8" s="191" t="s">
        <v>102</v>
      </c>
    </row>
    <row r="9" spans="1:30" ht="21" customHeight="1" outlineLevel="1">
      <c r="A9" s="41">
        <v>3</v>
      </c>
      <c r="B9" s="67" t="s">
        <v>70</v>
      </c>
      <c r="C9" s="68" t="s">
        <v>39</v>
      </c>
      <c r="D9" s="69" t="s">
        <v>2</v>
      </c>
      <c r="E9" s="71">
        <f>IF(B9=価格表!$B$4,VLOOKUP('注文書 (記載例）'!C9,価格表!$B$4:$G$15,MATCH(D9,価格表!$B$4:$G$4,0),FALSE),IF(B9=価格表!$B$30,VLOOKUP('注文書 (記載例）'!C9,価格表!$B$30:$E$41,MATCH(D9,価格表!$B$30:$E$30,0),FALSE),IF(B9=価格表!$B$18,VLOOKUP('注文書 (記載例）'!C9,価格表!$B$18:$E$27,MATCH(D9,価格表!$B$18:$E$18,0),FALSE))))</f>
        <v>7300</v>
      </c>
      <c r="F9" s="36" t="s">
        <v>72</v>
      </c>
      <c r="G9" s="70">
        <f t="shared" si="2"/>
        <v>2</v>
      </c>
      <c r="H9" s="38"/>
      <c r="I9" s="38" t="s">
        <v>12</v>
      </c>
      <c r="J9" s="39"/>
      <c r="K9" s="70">
        <f t="shared" si="0"/>
        <v>2</v>
      </c>
      <c r="L9" s="88">
        <f>K9*$L$5</f>
        <v>780</v>
      </c>
      <c r="M9" s="46"/>
      <c r="N9" s="70">
        <f t="shared" si="3"/>
        <v>0</v>
      </c>
      <c r="O9" s="88">
        <f t="shared" si="4"/>
        <v>0</v>
      </c>
      <c r="P9" s="40"/>
      <c r="Q9" s="70">
        <f t="shared" si="5"/>
        <v>0</v>
      </c>
      <c r="R9" s="38"/>
      <c r="S9" s="37"/>
      <c r="T9" s="93">
        <f>Q9*$T$5</f>
        <v>0</v>
      </c>
      <c r="U9" s="96">
        <f t="shared" si="1"/>
        <v>8080</v>
      </c>
      <c r="W9" s="191" t="s">
        <v>27</v>
      </c>
      <c r="X9" s="191" t="s">
        <v>88</v>
      </c>
      <c r="Z9" s="191" t="s">
        <v>31</v>
      </c>
      <c r="AA9" s="191" t="s">
        <v>92</v>
      </c>
      <c r="AC9" s="191" t="s">
        <v>43</v>
      </c>
      <c r="AD9" s="191" t="s">
        <v>104</v>
      </c>
    </row>
    <row r="10" spans="1:30" ht="21" customHeight="1" outlineLevel="1">
      <c r="A10" s="41">
        <v>4</v>
      </c>
      <c r="B10" s="60"/>
      <c r="C10" s="66"/>
      <c r="D10" s="63"/>
      <c r="E10" s="71" t="b">
        <f>IF(B10=価格表!$B$4,VLOOKUP('注文書 (記載例）'!C10,価格表!$B$4:$G$15,MATCH(D10,価格表!$B$4:$G$4,0),FALSE),IF(B10=価格表!$B$30,VLOOKUP('注文書 (記載例）'!C10,価格表!$B$30:$E$41,MATCH(D10,価格表!$B$30:$E$30,0),FALSE),IF(B10=価格表!$B$18,VLOOKUP('注文書 (記載例）'!C10,価格表!$B$18:$E$27,MATCH(D10,価格表!$B$18:$E$18,0),FALSE))))</f>
        <v>0</v>
      </c>
      <c r="F10" s="43"/>
      <c r="G10" s="70">
        <f t="shared" si="2"/>
        <v>0</v>
      </c>
      <c r="H10" s="44"/>
      <c r="I10" s="44"/>
      <c r="J10" s="45"/>
      <c r="K10" s="70">
        <f t="shared" si="0"/>
        <v>0</v>
      </c>
      <c r="L10" s="88">
        <f t="shared" ref="L10" si="6">K10*$L$5</f>
        <v>0</v>
      </c>
      <c r="M10" s="46"/>
      <c r="N10" s="70">
        <f t="shared" si="3"/>
        <v>0</v>
      </c>
      <c r="O10" s="88">
        <f t="shared" si="4"/>
        <v>0</v>
      </c>
      <c r="P10" s="46"/>
      <c r="Q10" s="70">
        <f t="shared" si="5"/>
        <v>0</v>
      </c>
      <c r="R10" s="44"/>
      <c r="S10" s="42"/>
      <c r="T10" s="93">
        <f t="shared" ref="T10:T26" si="7">Q10*$T$5</f>
        <v>0</v>
      </c>
      <c r="U10" s="96">
        <f t="shared" si="1"/>
        <v>0</v>
      </c>
      <c r="W10" s="191" t="s">
        <v>62</v>
      </c>
      <c r="X10" s="191" t="s">
        <v>89</v>
      </c>
      <c r="Z10" s="191" t="s">
        <v>37</v>
      </c>
      <c r="AA10" s="191" t="s">
        <v>98</v>
      </c>
      <c r="AC10" s="191" t="s">
        <v>29</v>
      </c>
      <c r="AD10" s="191" t="s">
        <v>89</v>
      </c>
    </row>
    <row r="11" spans="1:30" ht="21" customHeight="1" outlineLevel="1">
      <c r="A11" s="41">
        <v>5</v>
      </c>
      <c r="B11" s="60"/>
      <c r="C11" s="66"/>
      <c r="D11" s="63"/>
      <c r="E11" s="71" t="b">
        <f>IF(B11=価格表!$B$4,VLOOKUP('注文書 (記載例）'!C11,価格表!$B$4:$G$15,MATCH(D11,価格表!$B$4:$G$4,0),FALSE),IF(B11=価格表!$B$30,VLOOKUP('注文書 (記載例）'!C11,価格表!$B$30:$E$41,MATCH(D11,価格表!$B$30:$E$30,0),FALSE),IF(B11=価格表!$B$18,VLOOKUP('注文書 (記載例）'!C11,価格表!$B$18:$E$27,MATCH(D11,価格表!$B$18:$E$18,0),FALSE))))</f>
        <v>0</v>
      </c>
      <c r="F11" s="43"/>
      <c r="G11" s="70">
        <f t="shared" si="2"/>
        <v>0</v>
      </c>
      <c r="H11" s="44"/>
      <c r="I11" s="44"/>
      <c r="J11" s="45"/>
      <c r="K11" s="70">
        <f t="shared" si="0"/>
        <v>0</v>
      </c>
      <c r="L11" s="88">
        <f>K11*$L$5</f>
        <v>0</v>
      </c>
      <c r="M11" s="46"/>
      <c r="N11" s="70">
        <f t="shared" si="3"/>
        <v>0</v>
      </c>
      <c r="O11" s="88">
        <f t="shared" si="4"/>
        <v>0</v>
      </c>
      <c r="P11" s="46"/>
      <c r="Q11" s="70">
        <f t="shared" si="5"/>
        <v>0</v>
      </c>
      <c r="R11" s="44"/>
      <c r="S11" s="42"/>
      <c r="T11" s="93">
        <f t="shared" si="7"/>
        <v>0</v>
      </c>
      <c r="U11" s="96">
        <f t="shared" si="1"/>
        <v>0</v>
      </c>
      <c r="W11" s="191" t="s">
        <v>65</v>
      </c>
      <c r="X11" s="191" t="s">
        <v>90</v>
      </c>
      <c r="Z11" s="191" t="s">
        <v>38</v>
      </c>
      <c r="AA11" s="191" t="s">
        <v>93</v>
      </c>
      <c r="AC11" s="191" t="s">
        <v>30</v>
      </c>
      <c r="AD11" s="191" t="s">
        <v>105</v>
      </c>
    </row>
    <row r="12" spans="1:30" ht="21" customHeight="1" outlineLevel="1">
      <c r="A12" s="41">
        <v>6</v>
      </c>
      <c r="B12" s="60"/>
      <c r="C12" s="66"/>
      <c r="D12" s="63"/>
      <c r="E12" s="71" t="b">
        <f>IF(B12=価格表!$B$4,VLOOKUP('注文書 (記載例）'!C12,価格表!$B$4:$G$15,MATCH(D12,価格表!$B$4:$G$4,0),FALSE),IF(B12=価格表!$B$30,VLOOKUP('注文書 (記載例）'!C12,価格表!$B$30:$E$41,MATCH(D12,価格表!$B$30:$E$30,0),FALSE),IF(B12=価格表!$B$18,VLOOKUP('注文書 (記載例）'!C12,価格表!$B$18:$E$27,MATCH(D12,価格表!$B$18:$E$18,0),FALSE))))</f>
        <v>0</v>
      </c>
      <c r="F12" s="43"/>
      <c r="G12" s="70">
        <f t="shared" si="2"/>
        <v>0</v>
      </c>
      <c r="H12" s="44"/>
      <c r="I12" s="44"/>
      <c r="J12" s="45"/>
      <c r="K12" s="70">
        <f t="shared" si="0"/>
        <v>0</v>
      </c>
      <c r="L12" s="88">
        <f t="shared" ref="L12:L26" si="8">K12*$L$5</f>
        <v>0</v>
      </c>
      <c r="M12" s="46"/>
      <c r="N12" s="70">
        <f t="shared" si="3"/>
        <v>0</v>
      </c>
      <c r="O12" s="88">
        <f t="shared" si="4"/>
        <v>0</v>
      </c>
      <c r="P12" s="46"/>
      <c r="Q12" s="70">
        <f t="shared" si="5"/>
        <v>0</v>
      </c>
      <c r="R12" s="44"/>
      <c r="S12" s="42"/>
      <c r="T12" s="93">
        <f t="shared" si="7"/>
        <v>0</v>
      </c>
      <c r="U12" s="96">
        <f t="shared" si="1"/>
        <v>0</v>
      </c>
      <c r="W12" s="191" t="s">
        <v>66</v>
      </c>
      <c r="X12" s="191" t="s">
        <v>91</v>
      </c>
      <c r="Z12" s="191" t="s">
        <v>39</v>
      </c>
      <c r="AA12" s="191" t="s">
        <v>99</v>
      </c>
      <c r="AC12" s="191" t="s">
        <v>31</v>
      </c>
      <c r="AD12" s="191" t="s">
        <v>90</v>
      </c>
    </row>
    <row r="13" spans="1:30" ht="21" customHeight="1" outlineLevel="1">
      <c r="A13" s="41">
        <v>7</v>
      </c>
      <c r="B13" s="60"/>
      <c r="C13" s="66"/>
      <c r="D13" s="63"/>
      <c r="E13" s="71" t="b">
        <f>IF(B13=価格表!$B$4,VLOOKUP('注文書 (記載例）'!C13,価格表!$B$4:$G$15,MATCH(D13,価格表!$B$4:$G$4,0),FALSE),IF(B13=価格表!$B$30,VLOOKUP('注文書 (記載例）'!C13,価格表!$B$30:$E$41,MATCH(D13,価格表!$B$30:$E$30,0),FALSE),IF(B13=価格表!$B$18,VLOOKUP('注文書 (記載例）'!C13,価格表!$B$18:$E$27,MATCH(D13,価格表!$B$18:$E$18,0),FALSE))))</f>
        <v>0</v>
      </c>
      <c r="F13" s="43"/>
      <c r="G13" s="70">
        <f t="shared" si="2"/>
        <v>0</v>
      </c>
      <c r="H13" s="44"/>
      <c r="I13" s="44"/>
      <c r="J13" s="45"/>
      <c r="K13" s="70">
        <f t="shared" si="0"/>
        <v>0</v>
      </c>
      <c r="L13" s="88">
        <f t="shared" si="8"/>
        <v>0</v>
      </c>
      <c r="M13" s="46"/>
      <c r="N13" s="70">
        <f t="shared" si="3"/>
        <v>0</v>
      </c>
      <c r="O13" s="88">
        <f t="shared" si="4"/>
        <v>0</v>
      </c>
      <c r="P13" s="46"/>
      <c r="Q13" s="70">
        <f t="shared" si="5"/>
        <v>0</v>
      </c>
      <c r="R13" s="44"/>
      <c r="S13" s="42"/>
      <c r="T13" s="93">
        <f t="shared" si="7"/>
        <v>0</v>
      </c>
      <c r="U13" s="96">
        <f t="shared" si="1"/>
        <v>0</v>
      </c>
      <c r="W13" s="191" t="s">
        <v>57</v>
      </c>
      <c r="X13" s="191" t="s">
        <v>92</v>
      </c>
      <c r="Z13" s="191" t="s">
        <v>40</v>
      </c>
      <c r="AA13" s="191" t="s">
        <v>100</v>
      </c>
      <c r="AC13" s="191" t="s">
        <v>37</v>
      </c>
      <c r="AD13" s="191" t="s">
        <v>91</v>
      </c>
    </row>
    <row r="14" spans="1:30" ht="21" customHeight="1" outlineLevel="1">
      <c r="A14" s="41">
        <v>8</v>
      </c>
      <c r="B14" s="60"/>
      <c r="C14" s="66"/>
      <c r="D14" s="63"/>
      <c r="E14" s="71" t="b">
        <f>IF(B14=価格表!$B$4,VLOOKUP('注文書 (記載例）'!C14,価格表!$B$4:$G$15,MATCH(D14,価格表!$B$4:$G$4,0),FALSE),IF(B14=価格表!$B$30,VLOOKUP('注文書 (記載例）'!C14,価格表!$B$30:$E$41,MATCH(D14,価格表!$B$30:$E$30,0),FALSE),IF(B14=価格表!$B$18,VLOOKUP('注文書 (記載例）'!C14,価格表!$B$18:$E$27,MATCH(D14,価格表!$B$18:$E$18,0),FALSE))))</f>
        <v>0</v>
      </c>
      <c r="F14" s="43"/>
      <c r="G14" s="70">
        <f t="shared" si="2"/>
        <v>0</v>
      </c>
      <c r="H14" s="44"/>
      <c r="I14" s="44"/>
      <c r="J14" s="45"/>
      <c r="K14" s="70">
        <f t="shared" si="0"/>
        <v>0</v>
      </c>
      <c r="L14" s="88">
        <f t="shared" si="8"/>
        <v>0</v>
      </c>
      <c r="M14" s="46"/>
      <c r="N14" s="70">
        <f t="shared" si="3"/>
        <v>0</v>
      </c>
      <c r="O14" s="88">
        <f t="shared" si="4"/>
        <v>0</v>
      </c>
      <c r="P14" s="46"/>
      <c r="Q14" s="70">
        <f t="shared" si="5"/>
        <v>0</v>
      </c>
      <c r="R14" s="44"/>
      <c r="S14" s="42"/>
      <c r="T14" s="93">
        <f t="shared" si="7"/>
        <v>0</v>
      </c>
      <c r="U14" s="96">
        <f t="shared" si="1"/>
        <v>0</v>
      </c>
      <c r="W14" s="191" t="s">
        <v>67</v>
      </c>
      <c r="X14" s="191" t="s">
        <v>93</v>
      </c>
      <c r="Z14" s="191" t="s">
        <v>4</v>
      </c>
      <c r="AA14" s="191" t="s">
        <v>101</v>
      </c>
      <c r="AC14" s="191" t="s">
        <v>38</v>
      </c>
      <c r="AD14" s="191" t="s">
        <v>92</v>
      </c>
    </row>
    <row r="15" spans="1:30" ht="21" customHeight="1" outlineLevel="1">
      <c r="A15" s="41">
        <v>9</v>
      </c>
      <c r="B15" s="60"/>
      <c r="C15" s="66"/>
      <c r="D15" s="63"/>
      <c r="E15" s="71" t="b">
        <f>IF(B15=価格表!$B$4,VLOOKUP('注文書 (記載例）'!C15,価格表!$B$4:$G$15,MATCH(D15,価格表!$B$4:$G$4,0),FALSE),IF(B15=価格表!$B$30,VLOOKUP('注文書 (記載例）'!C15,価格表!$B$30:$E$41,MATCH(D15,価格表!$B$30:$E$30,0),FALSE),IF(B15=価格表!$B$18,VLOOKUP('注文書 (記載例）'!C15,価格表!$B$18:$E$27,MATCH(D15,価格表!$B$18:$E$18,0),FALSE))))</f>
        <v>0</v>
      </c>
      <c r="F15" s="43"/>
      <c r="G15" s="70">
        <f t="shared" si="2"/>
        <v>0</v>
      </c>
      <c r="H15" s="44"/>
      <c r="I15" s="44"/>
      <c r="J15" s="45"/>
      <c r="K15" s="70">
        <f t="shared" si="0"/>
        <v>0</v>
      </c>
      <c r="L15" s="88">
        <f t="shared" si="8"/>
        <v>0</v>
      </c>
      <c r="M15" s="46"/>
      <c r="N15" s="70">
        <f t="shared" si="3"/>
        <v>0</v>
      </c>
      <c r="O15" s="88">
        <f t="shared" si="4"/>
        <v>0</v>
      </c>
      <c r="P15" s="46"/>
      <c r="Q15" s="70">
        <f t="shared" si="5"/>
        <v>0</v>
      </c>
      <c r="R15" s="44"/>
      <c r="S15" s="42"/>
      <c r="T15" s="93">
        <f t="shared" si="7"/>
        <v>0</v>
      </c>
      <c r="U15" s="96">
        <f t="shared" si="1"/>
        <v>0</v>
      </c>
      <c r="W15" s="191" t="s">
        <v>68</v>
      </c>
      <c r="X15" s="191" t="s">
        <v>94</v>
      </c>
      <c r="Z15" s="191" t="s">
        <v>41</v>
      </c>
      <c r="AA15" s="191" t="s">
        <v>95</v>
      </c>
      <c r="AC15" s="191" t="s">
        <v>39</v>
      </c>
      <c r="AD15" s="191" t="s">
        <v>98</v>
      </c>
    </row>
    <row r="16" spans="1:30" ht="21" customHeight="1" outlineLevel="1">
      <c r="A16" s="41">
        <v>10</v>
      </c>
      <c r="B16" s="60"/>
      <c r="C16" s="66"/>
      <c r="D16" s="63"/>
      <c r="E16" s="71" t="b">
        <f>IF(B16=価格表!$B$4,VLOOKUP('注文書 (記載例）'!C16,価格表!$B$4:$G$15,MATCH(D16,価格表!$B$4:$G$4,0),FALSE),IF(B16=価格表!$B$30,VLOOKUP('注文書 (記載例）'!C16,価格表!$B$30:$E$41,MATCH(D16,価格表!$B$30:$E$30,0),FALSE),IF(B16=価格表!$B$18,VLOOKUP('注文書 (記載例）'!C16,価格表!$B$18:$E$27,MATCH(D16,価格表!$B$18:$E$18,0),FALSE))))</f>
        <v>0</v>
      </c>
      <c r="F16" s="43"/>
      <c r="G16" s="70">
        <f t="shared" si="2"/>
        <v>0</v>
      </c>
      <c r="H16" s="44"/>
      <c r="I16" s="44"/>
      <c r="J16" s="45"/>
      <c r="K16" s="70">
        <f t="shared" si="0"/>
        <v>0</v>
      </c>
      <c r="L16" s="88">
        <f t="shared" si="8"/>
        <v>0</v>
      </c>
      <c r="M16" s="46"/>
      <c r="N16" s="70">
        <f t="shared" si="3"/>
        <v>0</v>
      </c>
      <c r="O16" s="88">
        <f t="shared" si="4"/>
        <v>0</v>
      </c>
      <c r="P16" s="46"/>
      <c r="Q16" s="70">
        <f t="shared" si="5"/>
        <v>0</v>
      </c>
      <c r="R16" s="44"/>
      <c r="S16" s="42"/>
      <c r="T16" s="93">
        <f t="shared" si="7"/>
        <v>0</v>
      </c>
      <c r="U16" s="96">
        <f t="shared" si="1"/>
        <v>0</v>
      </c>
      <c r="W16" s="191" t="s">
        <v>69</v>
      </c>
      <c r="X16" s="191" t="s">
        <v>96</v>
      </c>
      <c r="AC16" s="191" t="s">
        <v>40</v>
      </c>
      <c r="AD16" s="191" t="s">
        <v>93</v>
      </c>
    </row>
    <row r="17" spans="1:30" ht="21" customHeight="1" outlineLevel="1">
      <c r="A17" s="41">
        <v>11</v>
      </c>
      <c r="B17" s="60"/>
      <c r="C17" s="66"/>
      <c r="D17" s="63"/>
      <c r="E17" s="71" t="b">
        <f>IF(B17=価格表!$B$4,VLOOKUP('注文書 (記載例）'!C17,価格表!$B$4:$G$15,MATCH(D17,価格表!$B$4:$G$4,0),FALSE),IF(B17=価格表!$B$30,VLOOKUP('注文書 (記載例）'!C17,価格表!$B$30:$E$41,MATCH(D17,価格表!$B$30:$E$30,0),FALSE),IF(B17=価格表!$B$18,VLOOKUP('注文書 (記載例）'!C17,価格表!$B$18:$E$27,MATCH(D17,価格表!$B$18:$E$18,0),FALSE))))</f>
        <v>0</v>
      </c>
      <c r="F17" s="43"/>
      <c r="G17" s="70">
        <f t="shared" si="2"/>
        <v>0</v>
      </c>
      <c r="H17" s="44"/>
      <c r="I17" s="44"/>
      <c r="J17" s="45"/>
      <c r="K17" s="70">
        <f t="shared" si="0"/>
        <v>0</v>
      </c>
      <c r="L17" s="88">
        <f t="shared" si="8"/>
        <v>0</v>
      </c>
      <c r="M17" s="46"/>
      <c r="N17" s="70">
        <f t="shared" si="3"/>
        <v>0</v>
      </c>
      <c r="O17" s="88">
        <f t="shared" si="4"/>
        <v>0</v>
      </c>
      <c r="P17" s="46"/>
      <c r="Q17" s="70">
        <f t="shared" si="5"/>
        <v>0</v>
      </c>
      <c r="R17" s="44"/>
      <c r="S17" s="42"/>
      <c r="T17" s="93">
        <f t="shared" si="7"/>
        <v>0</v>
      </c>
      <c r="U17" s="96">
        <f t="shared" si="1"/>
        <v>0</v>
      </c>
      <c r="W17" s="191" t="s">
        <v>24</v>
      </c>
      <c r="X17" s="191"/>
      <c r="AC17" s="191" t="s">
        <v>41</v>
      </c>
      <c r="AD17" s="191" t="s">
        <v>94</v>
      </c>
    </row>
    <row r="18" spans="1:30" ht="21" customHeight="1" outlineLevel="1">
      <c r="A18" s="41">
        <v>12</v>
      </c>
      <c r="B18" s="60"/>
      <c r="C18" s="66"/>
      <c r="D18" s="63"/>
      <c r="E18" s="71" t="b">
        <f>IF(B18=価格表!$B$4,VLOOKUP('注文書 (記載例）'!C18,価格表!$B$4:$G$15,MATCH(D18,価格表!$B$4:$G$4,0),FALSE),IF(B18=価格表!$B$30,VLOOKUP('注文書 (記載例）'!C18,価格表!$B$30:$E$41,MATCH(D18,価格表!$B$30:$E$30,0),FALSE),IF(B18=価格表!$B$18,VLOOKUP('注文書 (記載例）'!C18,価格表!$B$18:$E$27,MATCH(D18,価格表!$B$18:$E$18,0),FALSE))))</f>
        <v>0</v>
      </c>
      <c r="F18" s="43"/>
      <c r="G18" s="70">
        <f t="shared" si="2"/>
        <v>0</v>
      </c>
      <c r="H18" s="44"/>
      <c r="I18" s="44"/>
      <c r="J18" s="45"/>
      <c r="K18" s="70">
        <f t="shared" si="0"/>
        <v>0</v>
      </c>
      <c r="L18" s="88">
        <f t="shared" si="8"/>
        <v>0</v>
      </c>
      <c r="M18" s="46"/>
      <c r="N18" s="70">
        <f t="shared" si="3"/>
        <v>0</v>
      </c>
      <c r="O18" s="88">
        <f t="shared" si="4"/>
        <v>0</v>
      </c>
      <c r="P18" s="46"/>
      <c r="Q18" s="70">
        <f t="shared" si="5"/>
        <v>0</v>
      </c>
      <c r="R18" s="44"/>
      <c r="S18" s="42"/>
      <c r="T18" s="93">
        <f t="shared" si="7"/>
        <v>0</v>
      </c>
      <c r="U18" s="96">
        <f t="shared" si="1"/>
        <v>0</v>
      </c>
    </row>
    <row r="19" spans="1:30" ht="21" customHeight="1" outlineLevel="1">
      <c r="A19" s="41">
        <v>13</v>
      </c>
      <c r="B19" s="60"/>
      <c r="C19" s="66"/>
      <c r="D19" s="63"/>
      <c r="E19" s="71" t="b">
        <f>IF(B19=価格表!$B$4,VLOOKUP('注文書 (記載例）'!C19,価格表!$B$4:$G$15,MATCH(D19,価格表!$B$4:$G$4,0),FALSE),IF(B19=価格表!$B$30,VLOOKUP('注文書 (記載例）'!C19,価格表!$B$30:$E$41,MATCH(D19,価格表!$B$30:$E$30,0),FALSE),IF(B19=価格表!$B$18,VLOOKUP('注文書 (記載例）'!C19,価格表!$B$18:$E$27,MATCH(D19,価格表!$B$18:$E$18,0),FALSE))))</f>
        <v>0</v>
      </c>
      <c r="F19" s="43"/>
      <c r="G19" s="70">
        <f t="shared" si="2"/>
        <v>0</v>
      </c>
      <c r="H19" s="44"/>
      <c r="I19" s="44"/>
      <c r="J19" s="45"/>
      <c r="K19" s="70">
        <f t="shared" si="0"/>
        <v>0</v>
      </c>
      <c r="L19" s="88">
        <f t="shared" si="8"/>
        <v>0</v>
      </c>
      <c r="M19" s="46"/>
      <c r="N19" s="70">
        <f t="shared" si="3"/>
        <v>0</v>
      </c>
      <c r="O19" s="88">
        <f t="shared" si="4"/>
        <v>0</v>
      </c>
      <c r="P19" s="46"/>
      <c r="Q19" s="70">
        <f t="shared" si="5"/>
        <v>0</v>
      </c>
      <c r="R19" s="44"/>
      <c r="S19" s="42"/>
      <c r="T19" s="93">
        <f t="shared" si="7"/>
        <v>0</v>
      </c>
      <c r="U19" s="96">
        <f t="shared" si="1"/>
        <v>0</v>
      </c>
      <c r="W19" s="193"/>
    </row>
    <row r="20" spans="1:30" ht="21" customHeight="1" outlineLevel="1">
      <c r="A20" s="41">
        <v>14</v>
      </c>
      <c r="B20" s="60"/>
      <c r="C20" s="66"/>
      <c r="D20" s="63"/>
      <c r="E20" s="71" t="b">
        <f>IF(B20=価格表!$B$4,VLOOKUP('注文書 (記載例）'!C20,価格表!$B$4:$G$15,MATCH(D20,価格表!$B$4:$G$4,0),FALSE),IF(B20=価格表!$B$30,VLOOKUP('注文書 (記載例）'!C20,価格表!$B$30:$E$41,MATCH(D20,価格表!$B$30:$E$30,0),FALSE),IF(B20=価格表!$B$18,VLOOKUP('注文書 (記載例）'!C20,価格表!$B$18:$E$27,MATCH(D20,価格表!$B$18:$E$18,0),FALSE))))</f>
        <v>0</v>
      </c>
      <c r="F20" s="43"/>
      <c r="G20" s="70">
        <f t="shared" si="2"/>
        <v>0</v>
      </c>
      <c r="H20" s="44"/>
      <c r="I20" s="44"/>
      <c r="J20" s="45"/>
      <c r="K20" s="70">
        <f t="shared" si="0"/>
        <v>0</v>
      </c>
      <c r="L20" s="88">
        <f t="shared" si="8"/>
        <v>0</v>
      </c>
      <c r="M20" s="46"/>
      <c r="N20" s="70">
        <f t="shared" si="3"/>
        <v>0</v>
      </c>
      <c r="O20" s="88">
        <f t="shared" si="4"/>
        <v>0</v>
      </c>
      <c r="P20" s="46"/>
      <c r="Q20" s="70">
        <f t="shared" si="5"/>
        <v>0</v>
      </c>
      <c r="R20" s="44"/>
      <c r="S20" s="42"/>
      <c r="T20" s="93">
        <f t="shared" si="7"/>
        <v>0</v>
      </c>
      <c r="U20" s="96">
        <f t="shared" si="1"/>
        <v>0</v>
      </c>
      <c r="W20" s="193"/>
    </row>
    <row r="21" spans="1:30" ht="21" customHeight="1" outlineLevel="1">
      <c r="A21" s="41">
        <v>15</v>
      </c>
      <c r="B21" s="60"/>
      <c r="C21" s="66"/>
      <c r="D21" s="63"/>
      <c r="E21" s="71" t="b">
        <f>IF(B21=価格表!$B$4,VLOOKUP('注文書 (記載例）'!C21,価格表!$B$4:$G$15,MATCH(D21,価格表!$B$4:$G$4,0),FALSE),IF(B21=価格表!$B$30,VLOOKUP('注文書 (記載例）'!C21,価格表!$B$30:$E$41,MATCH(D21,価格表!$B$30:$E$30,0),FALSE),IF(B21=価格表!$B$18,VLOOKUP('注文書 (記載例）'!C21,価格表!$B$18:$E$27,MATCH(D21,価格表!$B$18:$E$18,0),FALSE))))</f>
        <v>0</v>
      </c>
      <c r="F21" s="43"/>
      <c r="G21" s="70">
        <f t="shared" si="2"/>
        <v>0</v>
      </c>
      <c r="H21" s="44"/>
      <c r="I21" s="44"/>
      <c r="J21" s="45"/>
      <c r="K21" s="70">
        <f t="shared" si="0"/>
        <v>0</v>
      </c>
      <c r="L21" s="88">
        <f t="shared" si="8"/>
        <v>0</v>
      </c>
      <c r="M21" s="46"/>
      <c r="N21" s="70">
        <f t="shared" si="3"/>
        <v>0</v>
      </c>
      <c r="O21" s="88">
        <f t="shared" si="4"/>
        <v>0</v>
      </c>
      <c r="P21" s="46"/>
      <c r="Q21" s="70">
        <f t="shared" si="5"/>
        <v>0</v>
      </c>
      <c r="R21" s="44"/>
      <c r="S21" s="42"/>
      <c r="T21" s="93">
        <f t="shared" si="7"/>
        <v>0</v>
      </c>
      <c r="U21" s="96">
        <f t="shared" si="1"/>
        <v>0</v>
      </c>
      <c r="W21" s="193"/>
    </row>
    <row r="22" spans="1:30" ht="21" customHeight="1" outlineLevel="1">
      <c r="A22" s="41">
        <v>16</v>
      </c>
      <c r="B22" s="60"/>
      <c r="C22" s="66"/>
      <c r="D22" s="63"/>
      <c r="E22" s="71" t="b">
        <f>IF(B22=価格表!$B$4,VLOOKUP('注文書 (記載例）'!C22,価格表!$B$4:$G$15,MATCH(D22,価格表!$B$4:$G$4,0),FALSE),IF(B22=価格表!$B$30,VLOOKUP('注文書 (記載例）'!C22,価格表!$B$30:$E$41,MATCH(D22,価格表!$B$30:$E$30,0),FALSE),IF(B22=価格表!$B$18,VLOOKUP('注文書 (記載例）'!C22,価格表!$B$18:$E$27,MATCH(D22,価格表!$B$18:$E$18,0),FALSE))))</f>
        <v>0</v>
      </c>
      <c r="F22" s="43"/>
      <c r="G22" s="70">
        <f t="shared" si="2"/>
        <v>0</v>
      </c>
      <c r="H22" s="44"/>
      <c r="I22" s="44"/>
      <c r="J22" s="45"/>
      <c r="K22" s="70">
        <f t="shared" si="0"/>
        <v>0</v>
      </c>
      <c r="L22" s="88">
        <f t="shared" si="8"/>
        <v>0</v>
      </c>
      <c r="M22" s="46"/>
      <c r="N22" s="70">
        <f t="shared" si="3"/>
        <v>0</v>
      </c>
      <c r="O22" s="88">
        <f t="shared" si="4"/>
        <v>0</v>
      </c>
      <c r="P22" s="46"/>
      <c r="Q22" s="70">
        <f t="shared" si="5"/>
        <v>0</v>
      </c>
      <c r="R22" s="44"/>
      <c r="S22" s="42"/>
      <c r="T22" s="93">
        <f t="shared" si="7"/>
        <v>0</v>
      </c>
      <c r="U22" s="96">
        <f t="shared" si="1"/>
        <v>0</v>
      </c>
      <c r="W22" s="193"/>
    </row>
    <row r="23" spans="1:30" ht="21" customHeight="1" outlineLevel="1">
      <c r="A23" s="41">
        <v>17</v>
      </c>
      <c r="B23" s="60"/>
      <c r="C23" s="66"/>
      <c r="D23" s="63"/>
      <c r="E23" s="71" t="b">
        <f>IF(B23=価格表!$B$4,VLOOKUP('注文書 (記載例）'!C23,価格表!$B$4:$G$15,MATCH(D23,価格表!$B$4:$G$4,0),FALSE),IF(B23=価格表!$B$30,VLOOKUP('注文書 (記載例）'!C23,価格表!$B$30:$E$41,MATCH(D23,価格表!$B$30:$E$30,0),FALSE),IF(B23=価格表!$B$18,VLOOKUP('注文書 (記載例）'!C23,価格表!$B$18:$E$27,MATCH(D23,価格表!$B$18:$E$18,0),FALSE))))</f>
        <v>0</v>
      </c>
      <c r="F23" s="43"/>
      <c r="G23" s="70">
        <f t="shared" si="2"/>
        <v>0</v>
      </c>
      <c r="H23" s="44"/>
      <c r="I23" s="44"/>
      <c r="J23" s="45"/>
      <c r="K23" s="70">
        <f t="shared" si="0"/>
        <v>0</v>
      </c>
      <c r="L23" s="88">
        <f t="shared" si="8"/>
        <v>0</v>
      </c>
      <c r="M23" s="46"/>
      <c r="N23" s="70">
        <f t="shared" si="3"/>
        <v>0</v>
      </c>
      <c r="O23" s="88">
        <f t="shared" si="4"/>
        <v>0</v>
      </c>
      <c r="P23" s="46"/>
      <c r="Q23" s="70">
        <f t="shared" si="5"/>
        <v>0</v>
      </c>
      <c r="R23" s="44"/>
      <c r="S23" s="42"/>
      <c r="T23" s="93">
        <f t="shared" si="7"/>
        <v>0</v>
      </c>
      <c r="U23" s="96">
        <f t="shared" si="1"/>
        <v>0</v>
      </c>
      <c r="W23" s="193"/>
    </row>
    <row r="24" spans="1:30" ht="21" customHeight="1" outlineLevel="1">
      <c r="A24" s="41">
        <v>18</v>
      </c>
      <c r="B24" s="60"/>
      <c r="C24" s="66"/>
      <c r="D24" s="63"/>
      <c r="E24" s="71" t="b">
        <f>IF(B24=価格表!$B$4,VLOOKUP('注文書 (記載例）'!C24,価格表!$B$4:$G$15,MATCH(D24,価格表!$B$4:$G$4,0),FALSE),IF(B24=価格表!$B$30,VLOOKUP('注文書 (記載例）'!C24,価格表!$B$30:$E$41,MATCH(D24,価格表!$B$30:$E$30,0),FALSE),IF(B24=価格表!$B$18,VLOOKUP('注文書 (記載例）'!C24,価格表!$B$18:$E$27,MATCH(D24,価格表!$B$18:$E$18,0),FALSE))))</f>
        <v>0</v>
      </c>
      <c r="F24" s="43"/>
      <c r="G24" s="70">
        <f t="shared" si="2"/>
        <v>0</v>
      </c>
      <c r="H24" s="44"/>
      <c r="I24" s="44"/>
      <c r="J24" s="45"/>
      <c r="K24" s="70">
        <f t="shared" si="0"/>
        <v>0</v>
      </c>
      <c r="L24" s="88">
        <f t="shared" si="8"/>
        <v>0</v>
      </c>
      <c r="M24" s="46"/>
      <c r="N24" s="70">
        <f t="shared" si="3"/>
        <v>0</v>
      </c>
      <c r="O24" s="88">
        <f t="shared" si="4"/>
        <v>0</v>
      </c>
      <c r="P24" s="46"/>
      <c r="Q24" s="70">
        <f t="shared" si="5"/>
        <v>0</v>
      </c>
      <c r="R24" s="44"/>
      <c r="S24" s="42"/>
      <c r="T24" s="93">
        <f t="shared" si="7"/>
        <v>0</v>
      </c>
      <c r="U24" s="96">
        <f t="shared" si="1"/>
        <v>0</v>
      </c>
      <c r="W24" s="193"/>
    </row>
    <row r="25" spans="1:30" ht="21" customHeight="1" outlineLevel="1">
      <c r="A25" s="41">
        <v>19</v>
      </c>
      <c r="B25" s="60"/>
      <c r="C25" s="66"/>
      <c r="D25" s="63"/>
      <c r="E25" s="71" t="b">
        <f>IF(B25=価格表!$B$4,VLOOKUP('注文書 (記載例）'!C25,価格表!$B$4:$G$15,MATCH(D25,価格表!$B$4:$G$4,0),FALSE),IF(B25=価格表!$B$30,VLOOKUP('注文書 (記載例）'!C25,価格表!$B$30:$E$41,MATCH(D25,価格表!$B$30:$E$30,0),FALSE),IF(B25=価格表!$B$18,VLOOKUP('注文書 (記載例）'!C25,価格表!$B$18:$E$27,MATCH(D25,価格表!$B$18:$E$18,0),FALSE))))</f>
        <v>0</v>
      </c>
      <c r="F25" s="43"/>
      <c r="G25" s="70">
        <f t="shared" si="2"/>
        <v>0</v>
      </c>
      <c r="H25" s="44"/>
      <c r="I25" s="44"/>
      <c r="J25" s="45"/>
      <c r="K25" s="70">
        <f t="shared" si="0"/>
        <v>0</v>
      </c>
      <c r="L25" s="88">
        <f t="shared" si="8"/>
        <v>0</v>
      </c>
      <c r="M25" s="46"/>
      <c r="N25" s="70">
        <f t="shared" si="3"/>
        <v>0</v>
      </c>
      <c r="O25" s="88">
        <f t="shared" si="4"/>
        <v>0</v>
      </c>
      <c r="P25" s="46"/>
      <c r="Q25" s="70">
        <f t="shared" si="5"/>
        <v>0</v>
      </c>
      <c r="R25" s="44"/>
      <c r="S25" s="42"/>
      <c r="T25" s="93">
        <f t="shared" si="7"/>
        <v>0</v>
      </c>
      <c r="U25" s="96">
        <f t="shared" si="1"/>
        <v>0</v>
      </c>
      <c r="W25" s="193"/>
    </row>
    <row r="26" spans="1:30" ht="21" customHeight="1" outlineLevel="1">
      <c r="A26" s="41">
        <v>20</v>
      </c>
      <c r="B26" s="60"/>
      <c r="C26" s="66"/>
      <c r="D26" s="63"/>
      <c r="E26" s="71" t="b">
        <f>IF(B26=価格表!$B$4,VLOOKUP('注文書 (記載例）'!C26,価格表!$B$4:$G$15,MATCH(D26,価格表!$B$4:$G$4,0),FALSE),IF(B26=価格表!$B$30,VLOOKUP('注文書 (記載例）'!C26,価格表!$B$30:$E$41,MATCH(D26,価格表!$B$30:$E$30,0),FALSE),IF(B26=価格表!$B$18,VLOOKUP('注文書 (記載例）'!C26,価格表!$B$18:$E$27,MATCH(D26,価格表!$B$18:$E$18,0),FALSE))))</f>
        <v>0</v>
      </c>
      <c r="F26" s="43"/>
      <c r="G26" s="70">
        <f t="shared" si="2"/>
        <v>0</v>
      </c>
      <c r="H26" s="44"/>
      <c r="I26" s="44"/>
      <c r="J26" s="45"/>
      <c r="K26" s="70">
        <f t="shared" si="0"/>
        <v>0</v>
      </c>
      <c r="L26" s="88">
        <f t="shared" si="8"/>
        <v>0</v>
      </c>
      <c r="M26" s="46"/>
      <c r="N26" s="70">
        <f t="shared" si="3"/>
        <v>0</v>
      </c>
      <c r="O26" s="88">
        <f t="shared" si="4"/>
        <v>0</v>
      </c>
      <c r="P26" s="46"/>
      <c r="Q26" s="70">
        <f t="shared" si="5"/>
        <v>0</v>
      </c>
      <c r="R26" s="44"/>
      <c r="S26" s="42"/>
      <c r="T26" s="93">
        <f t="shared" si="7"/>
        <v>0</v>
      </c>
      <c r="U26" s="96">
        <f t="shared" si="1"/>
        <v>0</v>
      </c>
    </row>
    <row r="27" spans="1:30" ht="21" customHeight="1" outlineLevel="1">
      <c r="A27" s="76">
        <v>21</v>
      </c>
      <c r="B27" s="77"/>
      <c r="C27" s="78"/>
      <c r="D27" s="79"/>
      <c r="E27" s="80" t="b">
        <f>IF(B27=価格表!$B$4,VLOOKUP('注文書 (記載例）'!C27,価格表!$B$4:$G$15,MATCH(D27,価格表!$B$4:$G$4,0),FALSE),IF(B27=価格表!$B$30,VLOOKUP('注文書 (記載例）'!C27,価格表!$B$30:$E$41,MATCH(D27,価格表!$B$30:$E$30,0),FALSE),IF(B27=価格表!$B$18,VLOOKUP('注文書 (記載例）'!C27,価格表!$B$18:$E$27,MATCH(D27,価格表!$B$18:$E$18,0),FALSE))))</f>
        <v>0</v>
      </c>
      <c r="F27" s="81"/>
      <c r="G27" s="82">
        <f t="shared" ref="G27" si="9">LEN(F27)</f>
        <v>0</v>
      </c>
      <c r="H27" s="83"/>
      <c r="I27" s="83"/>
      <c r="J27" s="84"/>
      <c r="K27" s="82">
        <f t="shared" ref="K27" si="10">COUNTA(H27:J27)*G27</f>
        <v>0</v>
      </c>
      <c r="L27" s="89">
        <f t="shared" ref="L27" si="11">K27*$L$5</f>
        <v>0</v>
      </c>
      <c r="M27" s="85"/>
      <c r="N27" s="82">
        <f t="shared" ref="N27" si="12">LEN(M27)</f>
        <v>0</v>
      </c>
      <c r="O27" s="89">
        <f t="shared" ref="O27" si="13">N27*$O$5</f>
        <v>0</v>
      </c>
      <c r="P27" s="85"/>
      <c r="Q27" s="82">
        <f t="shared" ref="Q27" si="14">LEN(P27)</f>
        <v>0</v>
      </c>
      <c r="R27" s="83"/>
      <c r="S27" s="86"/>
      <c r="T27" s="94">
        <f t="shared" ref="T27" si="15">Q27*$T$5</f>
        <v>0</v>
      </c>
      <c r="U27" s="97">
        <f t="shared" ref="U27" si="16">T27+L27+E27+O27</f>
        <v>0</v>
      </c>
    </row>
    <row r="28" spans="1:30" ht="21" customHeight="1" thickBot="1">
      <c r="A28" s="47"/>
      <c r="B28" s="61"/>
      <c r="C28" s="61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8"/>
      <c r="Q28" s="48"/>
      <c r="R28" s="49"/>
      <c r="S28" s="48"/>
      <c r="T28" s="48"/>
      <c r="U28" s="98">
        <f>SUM(U7:U27)</f>
        <v>62450</v>
      </c>
    </row>
    <row r="29" spans="1:30" ht="21" customHeight="1" thickBot="1">
      <c r="A29" s="152"/>
      <c r="B29" s="152"/>
      <c r="C29" s="152"/>
      <c r="D29" s="152"/>
      <c r="E29" s="50"/>
      <c r="F29" s="51"/>
      <c r="G29" s="51"/>
      <c r="H29" s="51"/>
      <c r="I29" s="51"/>
      <c r="J29" s="52"/>
      <c r="K29" s="51"/>
      <c r="L29" s="51"/>
      <c r="M29" s="51"/>
      <c r="N29" s="51"/>
      <c r="O29" s="51"/>
      <c r="P29" s="153" t="s">
        <v>48</v>
      </c>
      <c r="Q29" s="154"/>
      <c r="R29" s="154"/>
      <c r="S29" s="155"/>
      <c r="T29" s="53"/>
      <c r="U29" s="99">
        <f>IF(U28&lt;11000,1100,0)</f>
        <v>0</v>
      </c>
    </row>
    <row r="30" spans="1:30" ht="9" customHeight="1" thickBot="1">
      <c r="A30" s="50"/>
      <c r="B30" s="1"/>
      <c r="C30" s="1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</row>
    <row r="31" spans="1:30" ht="21" customHeight="1" thickBot="1">
      <c r="A31" s="153" t="s">
        <v>13</v>
      </c>
      <c r="B31" s="154"/>
      <c r="C31" s="156"/>
      <c r="D31" s="100">
        <f>U28+U29</f>
        <v>62450</v>
      </c>
      <c r="E31" s="54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</row>
    <row r="32" spans="1:30" ht="15.75" customHeight="1">
      <c r="A32" s="47"/>
      <c r="B32" s="61"/>
      <c r="C32" s="61"/>
      <c r="D32" s="54"/>
      <c r="E32" s="54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</row>
    <row r="33" spans="1:20" ht="15" customHeight="1"/>
    <row r="34" spans="1:20" ht="21" customHeight="1" thickBot="1">
      <c r="A34" s="50" t="s">
        <v>14</v>
      </c>
      <c r="B34" s="1"/>
      <c r="C34" s="2"/>
      <c r="D34" s="56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</row>
    <row r="35" spans="1:20" ht="21" customHeight="1" thickBot="1">
      <c r="A35" s="55"/>
      <c r="B35" s="2"/>
      <c r="C35" s="2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55"/>
      <c r="R35" s="55"/>
      <c r="S35" s="55"/>
      <c r="T35" s="55"/>
    </row>
    <row r="36" spans="1:20" ht="21" customHeight="1" thickBot="1">
      <c r="A36" s="50" t="s">
        <v>15</v>
      </c>
      <c r="B36" s="1"/>
      <c r="C36" s="1"/>
      <c r="D36" s="57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</row>
    <row r="37" spans="1:20" ht="21" customHeight="1" thickBot="1">
      <c r="A37" s="50" t="s">
        <v>16</v>
      </c>
      <c r="B37" s="1"/>
      <c r="C37" s="1"/>
      <c r="D37" s="56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1:20" ht="21" customHeight="1" thickBot="1">
      <c r="A38" s="50" t="s">
        <v>17</v>
      </c>
      <c r="B38" s="1"/>
      <c r="C38" s="1"/>
      <c r="D38" s="58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</row>
  </sheetData>
  <mergeCells count="14">
    <mergeCell ref="A29:D29"/>
    <mergeCell ref="P29:S29"/>
    <mergeCell ref="A31:C31"/>
    <mergeCell ref="D35:P35"/>
    <mergeCell ref="I2:U2"/>
    <mergeCell ref="A4:A6"/>
    <mergeCell ref="B4:B6"/>
    <mergeCell ref="C4:C6"/>
    <mergeCell ref="D4:D6"/>
    <mergeCell ref="F4:S4"/>
    <mergeCell ref="U4:U6"/>
    <mergeCell ref="F5:J5"/>
    <mergeCell ref="P5:S5"/>
    <mergeCell ref="M5:N5"/>
  </mergeCells>
  <phoneticPr fontId="1"/>
  <dataValidations count="2">
    <dataValidation type="list" allowBlank="1" showInputMessage="1" showErrorMessage="1" sqref="D7:D27" xr:uid="{DA5C61F8-369E-4A5B-A685-3530556E0CAA}">
      <formula1>INDIRECT(B7&amp;$D$4)</formula1>
    </dataValidation>
    <dataValidation type="list" allowBlank="1" showInputMessage="1" showErrorMessage="1" sqref="C7:C27" xr:uid="{146472B0-39CB-4918-8DC9-F1F9832D5227}">
      <formula1>INDIRECT(B7&amp;C$4)</formula1>
    </dataValidation>
  </dataValidations>
  <pageMargins left="0.7" right="0.7" top="0.75" bottom="0.75" header="0.3" footer="0.3"/>
  <pageSetup paperSize="9" scale="61" fitToWidth="0" orientation="landscape" horizontalDpi="4294967293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A4DCFE-868A-4F6A-80D9-B783918398F0}">
          <x14:formula1>
            <xm:f>'サイズ・品名 リスト'!$B$5:$B$7</xm:f>
          </x14:formula1>
          <xm:sqref>B7:B27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730F5-522C-434D-8F61-7EAEF44DEA30}">
  <dimension ref="A1"/>
  <sheetViews>
    <sheetView workbookViewId="0">
      <selection activeCell="E15" sqref="E15"/>
    </sheetView>
  </sheetViews>
  <sheetFormatPr defaultRowHeight="18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49F8A-C004-40AC-9F55-121633E77D06}">
  <sheetPr>
    <pageSetUpPr fitToPage="1"/>
  </sheetPr>
  <dimension ref="A1:G41"/>
  <sheetViews>
    <sheetView workbookViewId="0">
      <selection activeCell="E2" sqref="E2"/>
    </sheetView>
  </sheetViews>
  <sheetFormatPr defaultRowHeight="18"/>
  <cols>
    <col min="1" max="1" width="11.4140625" style="144" customWidth="1"/>
    <col min="2" max="2" width="10.83203125" style="145" customWidth="1"/>
    <col min="3" max="4" width="8.6640625" style="144"/>
    <col min="5" max="5" width="12" style="144" customWidth="1"/>
    <col min="6" max="6" width="15.08203125" style="144" customWidth="1"/>
    <col min="7" max="7" width="11.5" style="144" customWidth="1"/>
    <col min="8" max="8" width="21.75" style="144" bestFit="1" customWidth="1"/>
    <col min="9" max="16384" width="8.6640625" style="144"/>
  </cols>
  <sheetData>
    <row r="1" spans="1:7">
      <c r="A1" s="144" t="s">
        <v>106</v>
      </c>
    </row>
    <row r="3" spans="1:7" ht="18" customHeight="1"/>
    <row r="4" spans="1:7" ht="32.5">
      <c r="B4" s="151" t="s">
        <v>19</v>
      </c>
      <c r="C4" s="148" t="s">
        <v>1</v>
      </c>
      <c r="D4" s="148" t="s">
        <v>2</v>
      </c>
      <c r="E4" s="148" t="s">
        <v>8</v>
      </c>
      <c r="F4" s="149" t="s">
        <v>60</v>
      </c>
      <c r="G4" s="149" t="s">
        <v>3</v>
      </c>
    </row>
    <row r="5" spans="1:7">
      <c r="A5" s="144" t="s">
        <v>86</v>
      </c>
      <c r="B5" s="150" t="s">
        <v>64</v>
      </c>
      <c r="C5" s="146">
        <v>7700</v>
      </c>
      <c r="D5" s="146">
        <v>5000</v>
      </c>
      <c r="E5" s="146">
        <v>1500</v>
      </c>
      <c r="F5" s="146">
        <v>9300</v>
      </c>
      <c r="G5" s="146">
        <v>9300</v>
      </c>
    </row>
    <row r="6" spans="1:7">
      <c r="A6" s="144" t="s">
        <v>87</v>
      </c>
      <c r="B6" s="150" t="s">
        <v>61</v>
      </c>
      <c r="C6" s="146">
        <v>7700</v>
      </c>
      <c r="D6" s="146">
        <v>5000</v>
      </c>
      <c r="E6" s="146">
        <v>1500</v>
      </c>
      <c r="F6" s="146">
        <v>9300</v>
      </c>
      <c r="G6" s="146">
        <v>9300</v>
      </c>
    </row>
    <row r="7" spans="1:7">
      <c r="A7" s="144" t="s">
        <v>88</v>
      </c>
      <c r="B7" s="150" t="s">
        <v>27</v>
      </c>
      <c r="C7" s="146">
        <v>7700</v>
      </c>
      <c r="D7" s="146">
        <v>5000</v>
      </c>
      <c r="E7" s="146">
        <v>1500</v>
      </c>
      <c r="F7" s="146">
        <v>9300</v>
      </c>
      <c r="G7" s="146">
        <v>9300</v>
      </c>
    </row>
    <row r="8" spans="1:7">
      <c r="A8" s="144" t="s">
        <v>89</v>
      </c>
      <c r="B8" s="150" t="s">
        <v>62</v>
      </c>
      <c r="C8" s="146">
        <v>7700</v>
      </c>
      <c r="D8" s="146">
        <v>5000</v>
      </c>
      <c r="E8" s="146">
        <v>1500</v>
      </c>
      <c r="F8" s="146">
        <v>9300</v>
      </c>
      <c r="G8" s="146">
        <v>9300</v>
      </c>
    </row>
    <row r="9" spans="1:7">
      <c r="A9" s="144" t="s">
        <v>90</v>
      </c>
      <c r="B9" s="150" t="s">
        <v>65</v>
      </c>
      <c r="C9" s="146">
        <v>7700</v>
      </c>
      <c r="D9" s="146">
        <v>5000</v>
      </c>
      <c r="E9" s="146">
        <v>1500</v>
      </c>
      <c r="F9" s="146">
        <v>9300</v>
      </c>
      <c r="G9" s="146">
        <v>9300</v>
      </c>
    </row>
    <row r="10" spans="1:7">
      <c r="A10" s="144" t="s">
        <v>91</v>
      </c>
      <c r="B10" s="150" t="s">
        <v>66</v>
      </c>
      <c r="C10" s="146">
        <v>7700</v>
      </c>
      <c r="D10" s="146">
        <v>5000</v>
      </c>
      <c r="E10" s="146">
        <v>1500</v>
      </c>
      <c r="F10" s="146">
        <v>9300</v>
      </c>
      <c r="G10" s="146">
        <v>9300</v>
      </c>
    </row>
    <row r="11" spans="1:7">
      <c r="A11" s="144" t="s">
        <v>92</v>
      </c>
      <c r="B11" s="150" t="s">
        <v>57</v>
      </c>
      <c r="C11" s="146">
        <v>7700</v>
      </c>
      <c r="D11" s="146">
        <v>5000</v>
      </c>
      <c r="E11" s="146">
        <v>1500</v>
      </c>
      <c r="F11" s="146">
        <v>9300</v>
      </c>
      <c r="G11" s="146">
        <v>9300</v>
      </c>
    </row>
    <row r="12" spans="1:7">
      <c r="A12" s="144" t="s">
        <v>93</v>
      </c>
      <c r="B12" s="150" t="s">
        <v>67</v>
      </c>
      <c r="C12" s="146">
        <v>7700</v>
      </c>
      <c r="D12" s="146">
        <v>5000</v>
      </c>
      <c r="E12" s="146">
        <v>1500</v>
      </c>
      <c r="F12" s="146">
        <v>9300</v>
      </c>
      <c r="G12" s="146">
        <v>9300</v>
      </c>
    </row>
    <row r="13" spans="1:7">
      <c r="A13" s="144" t="s">
        <v>94</v>
      </c>
      <c r="B13" s="150" t="s">
        <v>68</v>
      </c>
      <c r="C13" s="146">
        <v>7700</v>
      </c>
      <c r="D13" s="146">
        <v>5000</v>
      </c>
      <c r="E13" s="146">
        <v>1500</v>
      </c>
      <c r="F13" s="146">
        <v>9300</v>
      </c>
      <c r="G13" s="146">
        <v>9300</v>
      </c>
    </row>
    <row r="14" spans="1:7">
      <c r="A14" s="144" t="s">
        <v>96</v>
      </c>
      <c r="B14" s="150" t="s">
        <v>69</v>
      </c>
      <c r="C14" s="146">
        <v>8800</v>
      </c>
      <c r="D14" s="146">
        <v>5300</v>
      </c>
      <c r="E14" s="146">
        <v>1700</v>
      </c>
      <c r="F14" s="146">
        <v>11000</v>
      </c>
      <c r="G14" s="146">
        <v>11000</v>
      </c>
    </row>
    <row r="15" spans="1:7">
      <c r="B15" s="150" t="s">
        <v>24</v>
      </c>
      <c r="C15" s="146">
        <v>8800</v>
      </c>
      <c r="D15" s="146">
        <v>5300</v>
      </c>
      <c r="E15" s="146">
        <v>1700</v>
      </c>
      <c r="F15" s="146">
        <v>11000</v>
      </c>
      <c r="G15" s="146">
        <v>11000</v>
      </c>
    </row>
    <row r="17" spans="1:5" ht="18" customHeight="1"/>
    <row r="18" spans="1:5" ht="32.5">
      <c r="B18" s="151" t="s">
        <v>35</v>
      </c>
      <c r="C18" s="148" t="s">
        <v>1</v>
      </c>
      <c r="D18" s="148" t="s">
        <v>2</v>
      </c>
      <c r="E18" s="149" t="s">
        <v>3</v>
      </c>
    </row>
    <row r="19" spans="1:5">
      <c r="A19" s="144" t="s">
        <v>97</v>
      </c>
      <c r="B19" s="150" t="s">
        <v>29</v>
      </c>
      <c r="C19" s="147">
        <v>11700</v>
      </c>
      <c r="D19" s="147">
        <v>6000</v>
      </c>
      <c r="E19" s="147">
        <v>17700</v>
      </c>
    </row>
    <row r="20" spans="1:5">
      <c r="A20" s="144" t="s">
        <v>91</v>
      </c>
      <c r="B20" s="150" t="s">
        <v>30</v>
      </c>
      <c r="C20" s="147">
        <v>11700</v>
      </c>
      <c r="D20" s="147">
        <v>6000</v>
      </c>
      <c r="E20" s="147">
        <v>17700</v>
      </c>
    </row>
    <row r="21" spans="1:5">
      <c r="A21" s="144" t="s">
        <v>92</v>
      </c>
      <c r="B21" s="150" t="s">
        <v>31</v>
      </c>
      <c r="C21" s="147">
        <v>11700</v>
      </c>
      <c r="D21" s="147">
        <v>6000</v>
      </c>
      <c r="E21" s="147">
        <v>17700</v>
      </c>
    </row>
    <row r="22" spans="1:5">
      <c r="A22" s="144" t="s">
        <v>98</v>
      </c>
      <c r="B22" s="150" t="s">
        <v>37</v>
      </c>
      <c r="C22" s="147">
        <v>11700</v>
      </c>
      <c r="D22" s="147">
        <v>6000</v>
      </c>
      <c r="E22" s="147">
        <v>17700</v>
      </c>
    </row>
    <row r="23" spans="1:5">
      <c r="A23" s="144" t="s">
        <v>93</v>
      </c>
      <c r="B23" s="150" t="s">
        <v>38</v>
      </c>
      <c r="C23" s="147">
        <v>11700</v>
      </c>
      <c r="D23" s="147">
        <v>6000</v>
      </c>
      <c r="E23" s="147">
        <v>17700</v>
      </c>
    </row>
    <row r="24" spans="1:5">
      <c r="A24" s="144" t="s">
        <v>99</v>
      </c>
      <c r="B24" s="150" t="s">
        <v>39</v>
      </c>
      <c r="C24" s="147">
        <v>11700</v>
      </c>
      <c r="D24" s="147">
        <v>6000</v>
      </c>
      <c r="E24" s="147">
        <v>17700</v>
      </c>
    </row>
    <row r="25" spans="1:5">
      <c r="A25" s="144" t="s">
        <v>100</v>
      </c>
      <c r="B25" s="150" t="s">
        <v>40</v>
      </c>
      <c r="C25" s="147">
        <v>11700</v>
      </c>
      <c r="D25" s="147">
        <v>6000</v>
      </c>
      <c r="E25" s="147">
        <v>17700</v>
      </c>
    </row>
    <row r="26" spans="1:5">
      <c r="A26" s="144" t="s">
        <v>101</v>
      </c>
      <c r="B26" s="150" t="s">
        <v>4</v>
      </c>
      <c r="C26" s="147">
        <v>11700</v>
      </c>
      <c r="D26" s="147">
        <v>6000</v>
      </c>
      <c r="E26" s="147">
        <v>17700</v>
      </c>
    </row>
    <row r="27" spans="1:5">
      <c r="A27" s="144" t="s">
        <v>95</v>
      </c>
      <c r="B27" s="150" t="s">
        <v>41</v>
      </c>
      <c r="C27" s="147">
        <v>14500</v>
      </c>
      <c r="D27" s="147">
        <v>7000</v>
      </c>
      <c r="E27" s="147">
        <v>21500</v>
      </c>
    </row>
    <row r="29" spans="1:5" ht="18" customHeight="1"/>
    <row r="30" spans="1:5" ht="32.5">
      <c r="B30" s="151" t="s">
        <v>36</v>
      </c>
      <c r="C30" s="148" t="s">
        <v>1</v>
      </c>
      <c r="D30" s="148" t="s">
        <v>2</v>
      </c>
      <c r="E30" s="149" t="s">
        <v>3</v>
      </c>
    </row>
    <row r="31" spans="1:5">
      <c r="A31" s="144" t="s">
        <v>103</v>
      </c>
      <c r="B31" s="150" t="s">
        <v>27</v>
      </c>
      <c r="C31" s="147">
        <v>10400</v>
      </c>
      <c r="D31" s="147">
        <v>7300</v>
      </c>
      <c r="E31" s="147">
        <v>17700</v>
      </c>
    </row>
    <row r="32" spans="1:5">
      <c r="A32" s="144" t="s">
        <v>102</v>
      </c>
      <c r="B32" s="150" t="s">
        <v>42</v>
      </c>
      <c r="C32" s="147">
        <v>10400</v>
      </c>
      <c r="D32" s="147">
        <v>7300</v>
      </c>
      <c r="E32" s="147">
        <v>17700</v>
      </c>
    </row>
    <row r="33" spans="1:5">
      <c r="A33" s="144" t="s">
        <v>104</v>
      </c>
      <c r="B33" s="150" t="s">
        <v>43</v>
      </c>
      <c r="C33" s="147">
        <v>10400</v>
      </c>
      <c r="D33" s="147">
        <v>7300</v>
      </c>
      <c r="E33" s="147">
        <v>17700</v>
      </c>
    </row>
    <row r="34" spans="1:5">
      <c r="A34" s="144" t="s">
        <v>89</v>
      </c>
      <c r="B34" s="150" t="s">
        <v>29</v>
      </c>
      <c r="C34" s="147">
        <v>10400</v>
      </c>
      <c r="D34" s="147">
        <v>7300</v>
      </c>
      <c r="E34" s="147">
        <v>17700</v>
      </c>
    </row>
    <row r="35" spans="1:5">
      <c r="A35" s="144" t="s">
        <v>105</v>
      </c>
      <c r="B35" s="150" t="s">
        <v>30</v>
      </c>
      <c r="C35" s="147">
        <v>10400</v>
      </c>
      <c r="D35" s="147">
        <v>7300</v>
      </c>
      <c r="E35" s="147">
        <v>17700</v>
      </c>
    </row>
    <row r="36" spans="1:5">
      <c r="A36" s="144" t="s">
        <v>90</v>
      </c>
      <c r="B36" s="150" t="s">
        <v>31</v>
      </c>
      <c r="C36" s="147">
        <v>10400</v>
      </c>
      <c r="D36" s="147">
        <v>7300</v>
      </c>
      <c r="E36" s="147">
        <v>17700</v>
      </c>
    </row>
    <row r="37" spans="1:5">
      <c r="A37" s="144" t="s">
        <v>91</v>
      </c>
      <c r="B37" s="150" t="s">
        <v>37</v>
      </c>
      <c r="C37" s="147">
        <v>10400</v>
      </c>
      <c r="D37" s="147">
        <v>7300</v>
      </c>
      <c r="E37" s="147">
        <v>17700</v>
      </c>
    </row>
    <row r="38" spans="1:5">
      <c r="A38" s="144" t="s">
        <v>92</v>
      </c>
      <c r="B38" s="150" t="s">
        <v>38</v>
      </c>
      <c r="C38" s="147">
        <v>10400</v>
      </c>
      <c r="D38" s="147">
        <v>7300</v>
      </c>
      <c r="E38" s="147">
        <v>17700</v>
      </c>
    </row>
    <row r="39" spans="1:5">
      <c r="A39" s="144" t="s">
        <v>98</v>
      </c>
      <c r="B39" s="150" t="s">
        <v>39</v>
      </c>
      <c r="C39" s="147">
        <v>10400</v>
      </c>
      <c r="D39" s="147">
        <v>7300</v>
      </c>
      <c r="E39" s="147">
        <v>17700</v>
      </c>
    </row>
    <row r="40" spans="1:5">
      <c r="A40" s="144" t="s">
        <v>93</v>
      </c>
      <c r="B40" s="150" t="s">
        <v>40</v>
      </c>
      <c r="C40" s="147">
        <v>10400</v>
      </c>
      <c r="D40" s="147">
        <v>7300</v>
      </c>
      <c r="E40" s="147">
        <v>17700</v>
      </c>
    </row>
    <row r="41" spans="1:5">
      <c r="A41" s="144" t="s">
        <v>94</v>
      </c>
      <c r="B41" s="150" t="s">
        <v>41</v>
      </c>
      <c r="C41" s="147">
        <v>12500</v>
      </c>
      <c r="D41" s="147">
        <v>8500</v>
      </c>
      <c r="E41" s="147">
        <v>21000</v>
      </c>
    </row>
  </sheetData>
  <phoneticPr fontId="1"/>
  <pageMargins left="0.7" right="0.7" top="0.75" bottom="0.75" header="0.3" footer="0.3"/>
  <pageSetup paperSize="9" scale="91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F2443-7A87-43C2-8B0E-8C5B233B36FB}">
  <dimension ref="B3:J15"/>
  <sheetViews>
    <sheetView workbookViewId="0">
      <selection activeCell="H4" sqref="H4"/>
    </sheetView>
  </sheetViews>
  <sheetFormatPr defaultRowHeight="18"/>
  <cols>
    <col min="3" max="3" width="1.5" customWidth="1"/>
    <col min="4" max="5" width="12.08203125" customWidth="1"/>
    <col min="6" max="6" width="12.6640625" customWidth="1"/>
    <col min="7" max="7" width="2.5" customWidth="1"/>
    <col min="8" max="8" width="13.08203125" bestFit="1" customWidth="1"/>
    <col min="9" max="9" width="10.58203125" customWidth="1"/>
    <col min="10" max="10" width="12.25" customWidth="1"/>
  </cols>
  <sheetData>
    <row r="3" spans="2:10">
      <c r="D3" t="s">
        <v>49</v>
      </c>
      <c r="H3" t="s">
        <v>0</v>
      </c>
    </row>
    <row r="4" spans="2:10">
      <c r="B4" t="s">
        <v>18</v>
      </c>
      <c r="C4" s="6"/>
      <c r="D4" t="s">
        <v>51</v>
      </c>
      <c r="E4" t="s">
        <v>52</v>
      </c>
      <c r="F4" t="s">
        <v>53</v>
      </c>
      <c r="H4" t="s">
        <v>54</v>
      </c>
      <c r="I4" t="s">
        <v>55</v>
      </c>
      <c r="J4" t="s">
        <v>56</v>
      </c>
    </row>
    <row r="5" spans="2:10">
      <c r="B5" t="s">
        <v>44</v>
      </c>
      <c r="D5" t="s">
        <v>25</v>
      </c>
      <c r="E5" t="s">
        <v>29</v>
      </c>
      <c r="F5" t="s">
        <v>27</v>
      </c>
      <c r="H5" s="5" t="s">
        <v>1</v>
      </c>
      <c r="I5" s="5" t="s">
        <v>1</v>
      </c>
      <c r="J5" s="5" t="s">
        <v>1</v>
      </c>
    </row>
    <row r="6" spans="2:10">
      <c r="B6" s="3" t="s">
        <v>46</v>
      </c>
      <c r="C6" s="3"/>
      <c r="D6" t="s">
        <v>26</v>
      </c>
      <c r="E6" t="s">
        <v>30</v>
      </c>
      <c r="F6" t="s">
        <v>42</v>
      </c>
      <c r="H6" s="4" t="s">
        <v>2</v>
      </c>
      <c r="I6" s="4" t="s">
        <v>2</v>
      </c>
      <c r="J6" s="4" t="s">
        <v>2</v>
      </c>
    </row>
    <row r="7" spans="2:10">
      <c r="B7" s="3" t="s">
        <v>47</v>
      </c>
      <c r="C7" s="3"/>
      <c r="D7" t="s">
        <v>27</v>
      </c>
      <c r="E7" t="s">
        <v>31</v>
      </c>
      <c r="F7" t="s">
        <v>43</v>
      </c>
      <c r="H7" s="4" t="s">
        <v>8</v>
      </c>
      <c r="I7" s="7" t="s">
        <v>3</v>
      </c>
      <c r="J7" s="7" t="s">
        <v>3</v>
      </c>
    </row>
    <row r="8" spans="2:10" ht="18.5" customHeight="1">
      <c r="D8" t="s">
        <v>28</v>
      </c>
      <c r="E8" t="s">
        <v>37</v>
      </c>
      <c r="F8" t="s">
        <v>29</v>
      </c>
      <c r="H8" s="4" t="s">
        <v>50</v>
      </c>
    </row>
    <row r="9" spans="2:10" ht="18.5" customHeight="1">
      <c r="D9" t="s">
        <v>29</v>
      </c>
      <c r="E9" t="s">
        <v>38</v>
      </c>
      <c r="F9" t="s">
        <v>30</v>
      </c>
      <c r="H9" s="7" t="s">
        <v>3</v>
      </c>
    </row>
    <row r="10" spans="2:10">
      <c r="D10" t="s">
        <v>30</v>
      </c>
      <c r="E10" t="s">
        <v>39</v>
      </c>
      <c r="F10" t="s">
        <v>31</v>
      </c>
    </row>
    <row r="11" spans="2:10">
      <c r="D11" t="s">
        <v>31</v>
      </c>
      <c r="E11" t="s">
        <v>40</v>
      </c>
      <c r="F11" t="s">
        <v>37</v>
      </c>
    </row>
    <row r="12" spans="2:10">
      <c r="D12" t="s">
        <v>32</v>
      </c>
      <c r="E12" t="s">
        <v>4</v>
      </c>
      <c r="F12" t="s">
        <v>38</v>
      </c>
    </row>
    <row r="13" spans="2:10">
      <c r="D13" t="s">
        <v>33</v>
      </c>
      <c r="E13" t="s">
        <v>41</v>
      </c>
      <c r="F13" t="s">
        <v>39</v>
      </c>
    </row>
    <row r="14" spans="2:10">
      <c r="D14" t="s">
        <v>34</v>
      </c>
      <c r="F14" t="s">
        <v>40</v>
      </c>
    </row>
    <row r="15" spans="2:10">
      <c r="D15" t="s">
        <v>24</v>
      </c>
      <c r="F15" t="s">
        <v>41</v>
      </c>
    </row>
  </sheetData>
  <sheetProtection algorithmName="SHA-512" hashValue="fgCz3V9zY3otklBuCh3q2/J6q+9TEY9u3ZmarjnRcvSGa5KIQ80VNMf4HtsbjPExXepwCrmVCp76o4B5jHpdVQ==" saltValue="MRWM1Pn7jeTStwqF3hUJtw==" spinCount="100000" sheet="1" objects="1" scenarios="1"/>
  <phoneticPr fontId="1"/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19</vt:i4>
      </vt:variant>
    </vt:vector>
  </HeadingPairs>
  <TitlesOfParts>
    <vt:vector size="24" baseType="lpstr">
      <vt:lpstr>注文書 </vt:lpstr>
      <vt:lpstr>注文書 (記載例）</vt:lpstr>
      <vt:lpstr>⇒マスタ</vt:lpstr>
      <vt:lpstr>価格表</vt:lpstr>
      <vt:lpstr>サイズ・品名 リスト</vt:lpstr>
      <vt:lpstr>J400サイズ</vt:lpstr>
      <vt:lpstr>'注文書 '!J400品名</vt:lpstr>
      <vt:lpstr>'注文書 (記載例）'!J400品名</vt:lpstr>
      <vt:lpstr>J400品名</vt:lpstr>
      <vt:lpstr>'注文書 '!J900サイズ</vt:lpstr>
      <vt:lpstr>'注文書 (記載例）'!J900サイズ</vt:lpstr>
      <vt:lpstr>J900サイズ</vt:lpstr>
      <vt:lpstr>'注文書 '!J900品名</vt:lpstr>
      <vt:lpstr>'注文書 (記載例）'!J900品名</vt:lpstr>
      <vt:lpstr>J900品名</vt:lpstr>
      <vt:lpstr>'注文書 '!K550サイズ</vt:lpstr>
      <vt:lpstr>'注文書 (記載例）'!K550サイズ</vt:lpstr>
      <vt:lpstr>K550サイズ</vt:lpstr>
      <vt:lpstr>'注文書 '!K550品名</vt:lpstr>
      <vt:lpstr>'注文書 (記載例）'!K550品名</vt:lpstr>
      <vt:lpstr>K550品名</vt:lpstr>
      <vt:lpstr>'注文書 '!Print_Area</vt:lpstr>
      <vt:lpstr>'注文書 (記載例）'!Print_Area</vt:lpstr>
      <vt:lpstr>テスト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冨岡1</dc:creator>
  <cp:lastModifiedBy>嶋田典弘</cp:lastModifiedBy>
  <cp:lastPrinted>2025-03-26T07:52:10Z</cp:lastPrinted>
  <dcterms:created xsi:type="dcterms:W3CDTF">2025-03-08T02:31:21Z</dcterms:created>
  <dcterms:modified xsi:type="dcterms:W3CDTF">2025-03-26T11:07:35Z</dcterms:modified>
</cp:coreProperties>
</file>